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309"/>
  <workbookPr/>
  <mc:AlternateContent xmlns:mc="http://schemas.openxmlformats.org/markup-compatibility/2006">
    <mc:Choice Requires="x15">
      <x15ac:absPath xmlns:x15ac="http://schemas.microsoft.com/office/spreadsheetml/2010/11/ac" url="/Users/nj4353/Dropbox/RAs/RA-Cam/Texas 313 Project/Data/"/>
    </mc:Choice>
  </mc:AlternateContent>
  <bookViews>
    <workbookView xWindow="0" yWindow="460" windowWidth="25600" windowHeight="14180"/>
  </bookViews>
  <sheets>
    <sheet name="Data" sheetId="4" r:id="rId1"/>
    <sheet name="Codebook" sheetId="5" r:id="rId2"/>
  </sheets>
  <externalReferences>
    <externalReference r:id="rId3"/>
  </externalReferences>
  <definedNames>
    <definedName name="List1">[1]Pulldowns!$C$4:$C$10</definedName>
    <definedName name="List2">[1]Pulldowns!$C$13:$C$19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8" i="4" l="1"/>
  <c r="AR77" i="4"/>
  <c r="AR75" i="4"/>
  <c r="AR87" i="4"/>
  <c r="AR85" i="4"/>
  <c r="AR84" i="4"/>
  <c r="AR83" i="4"/>
  <c r="AR81" i="4"/>
  <c r="AR69" i="4"/>
  <c r="AR68" i="4"/>
  <c r="AR67" i="4"/>
  <c r="AR66" i="4"/>
  <c r="AR65" i="4"/>
  <c r="AR63" i="4"/>
  <c r="AR62" i="4"/>
  <c r="AR61" i="4"/>
  <c r="AR55" i="4"/>
  <c r="AR53" i="4"/>
  <c r="AR52" i="4"/>
  <c r="AR51" i="4"/>
  <c r="AR50" i="4"/>
  <c r="AR49" i="4"/>
  <c r="AR48" i="4"/>
  <c r="AR47" i="4"/>
  <c r="AR46" i="4"/>
  <c r="AR45" i="4"/>
  <c r="AR44" i="4"/>
  <c r="AR43" i="4"/>
  <c r="AR42" i="4"/>
  <c r="AR41" i="4"/>
  <c r="AR40" i="4"/>
  <c r="AR39" i="4"/>
  <c r="AR38" i="4"/>
  <c r="AR37" i="4"/>
  <c r="AR31" i="4"/>
  <c r="AR30" i="4"/>
  <c r="AR24" i="4"/>
  <c r="AR23" i="4"/>
  <c r="AR21" i="4"/>
  <c r="AR20" i="4"/>
  <c r="AR19" i="4"/>
  <c r="AR16" i="4"/>
  <c r="AR15" i="4"/>
  <c r="AR13" i="4"/>
  <c r="AR12" i="4"/>
  <c r="AR11" i="4"/>
  <c r="AR10" i="4"/>
  <c r="AR9" i="4"/>
  <c r="AR8" i="4"/>
  <c r="AR7" i="4"/>
  <c r="AR5" i="4"/>
  <c r="AQ97" i="4"/>
  <c r="AQ96" i="4"/>
  <c r="AQ95" i="4"/>
  <c r="AQ94" i="4"/>
  <c r="AQ93" i="4"/>
  <c r="AQ92" i="4"/>
  <c r="AQ91" i="4"/>
  <c r="AQ90" i="4"/>
  <c r="AQ89" i="4"/>
  <c r="AQ88" i="4"/>
</calcChain>
</file>

<file path=xl/comments1.xml><?xml version="1.0" encoding="utf-8"?>
<comments xmlns="http://schemas.openxmlformats.org/spreadsheetml/2006/main">
  <authors>
    <author>Cam</author>
  </authors>
  <commentList>
    <comment ref="AQ60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Greater than 110% average manufacturing wages</t>
        </r>
      </text>
    </comment>
    <comment ref="AQ64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Greater than 110% average manufacturing wages</t>
        </r>
      </text>
    </comment>
    <comment ref="AS104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"Confidential"</t>
        </r>
      </text>
    </comment>
    <comment ref="AK175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Application left Description empty</t>
        </r>
      </text>
    </comment>
    <comment ref="AG191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Website system shows an error when I click on the application link</t>
        </r>
      </text>
    </comment>
    <comment ref="AH224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Not revealed.  Page with "Confidential" is in its place</t>
        </r>
      </text>
    </comment>
    <comment ref="AS224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"Confidential"</t>
        </r>
      </text>
    </comment>
    <comment ref="AH259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Covered and labeled as Confidential</t>
        </r>
      </text>
    </comment>
    <comment ref="AS259" authorId="0">
      <text>
        <r>
          <rPr>
            <b/>
            <sz val="9"/>
            <color indexed="81"/>
            <rFont val="Tahoma"/>
          </rPr>
          <t>Cam:</t>
        </r>
        <r>
          <rPr>
            <sz val="9"/>
            <color indexed="81"/>
            <rFont val="Tahoma"/>
          </rPr>
          <t xml:space="preserve">
"Confidential"</t>
        </r>
      </text>
    </comment>
  </commentList>
</comments>
</file>

<file path=xl/sharedStrings.xml><?xml version="1.0" encoding="utf-8"?>
<sst xmlns="http://schemas.openxmlformats.org/spreadsheetml/2006/main" count="5427" uniqueCount="962">
  <si>
    <t xml:space="preserve">Name of school district </t>
  </si>
  <si>
    <t>Brazosport ISD</t>
  </si>
  <si>
    <t>Port Neches-Groves ISD</t>
  </si>
  <si>
    <t>Port Arthur ISD</t>
  </si>
  <si>
    <t>Beaumont ISD</t>
  </si>
  <si>
    <t>BEAUMONT ISD</t>
  </si>
  <si>
    <t>Highland Independent School District</t>
  </si>
  <si>
    <t>Blackwell ISD</t>
  </si>
  <si>
    <t>Plano Independent School District</t>
  </si>
  <si>
    <t>Southwest Independent School District (SWISD)</t>
  </si>
  <si>
    <t>Sweetwater ISD</t>
  </si>
  <si>
    <t>Sweeny ISD</t>
  </si>
  <si>
    <t>Plemons, Stinnett, Phillips CISD</t>
  </si>
  <si>
    <t>Sabine Pass ISD</t>
  </si>
  <si>
    <t>Hermleigh ISD</t>
  </si>
  <si>
    <t>Jim Ned CISD</t>
  </si>
  <si>
    <t>Blackwell Independent School District</t>
  </si>
  <si>
    <t>Manor Independent School District</t>
  </si>
  <si>
    <t>Dalhart Independent School District</t>
  </si>
  <si>
    <t>Port Arthur Independent School District</t>
  </si>
  <si>
    <t>Sterling City ISD</t>
  </si>
  <si>
    <t>CLYDE CISD</t>
  </si>
  <si>
    <t>AUSTIN ISD</t>
  </si>
  <si>
    <t>ROUND ROCK</t>
  </si>
  <si>
    <t>KLEIN ISD</t>
  </si>
  <si>
    <t>Calhoun County Independent School District</t>
  </si>
  <si>
    <t>PLAINVIEW ISD</t>
  </si>
  <si>
    <t>Vega ISD</t>
  </si>
  <si>
    <t>Wildorado ISD</t>
  </si>
  <si>
    <t>Albany ISD</t>
  </si>
  <si>
    <t>Gruver Independent School District</t>
  </si>
  <si>
    <t>Highland ISD</t>
  </si>
  <si>
    <t>Loraine ISD</t>
  </si>
  <si>
    <t>Hermleigh Independent School District</t>
  </si>
  <si>
    <t>Snyder Independent School District</t>
  </si>
  <si>
    <t>Roscoe ISD</t>
  </si>
  <si>
    <t>Iraan-Sheffield ISD</t>
  </si>
  <si>
    <t>Lingleville ISD</t>
  </si>
  <si>
    <t>Blackwell</t>
  </si>
  <si>
    <t>Spur Independent School District</t>
  </si>
  <si>
    <t>Stanton Independent School District</t>
  </si>
  <si>
    <t>Grady Independent School District</t>
  </si>
  <si>
    <t>BORDEN COUNTY ISD</t>
  </si>
  <si>
    <t>Bryson Independent School District</t>
  </si>
  <si>
    <t>Sunray Independent School District</t>
  </si>
  <si>
    <t>Forsan ISD</t>
  </si>
  <si>
    <t>Plemons-Stinnett-Phillips C.I.S.D.</t>
  </si>
  <si>
    <t>Robert Lee ISD</t>
  </si>
  <si>
    <t>Gruver ISD</t>
  </si>
  <si>
    <t>Muenster ISD</t>
  </si>
  <si>
    <t>Loraine Independent School District</t>
  </si>
  <si>
    <t>Forsan Independent School District</t>
  </si>
  <si>
    <t>Trent ISD</t>
  </si>
  <si>
    <t>Glasscock County ISD</t>
  </si>
  <si>
    <t>Christoval ISD</t>
  </si>
  <si>
    <t>Irion County ISD</t>
  </si>
  <si>
    <t>PRINGLE MORSE ISD</t>
  </si>
  <si>
    <t>WALLER ISD</t>
  </si>
  <si>
    <t>Fort Stockton Independent School District</t>
  </si>
  <si>
    <t>Odem-Edroy ISD</t>
  </si>
  <si>
    <t>Kenedy County-Wide Common School District</t>
  </si>
  <si>
    <t>Kermit Independent School District</t>
  </si>
  <si>
    <t>Panhandle ISD</t>
  </si>
  <si>
    <t>Schleicher County ISD</t>
  </si>
  <si>
    <t>Taft ISD</t>
  </si>
  <si>
    <t>Sinton ISD</t>
  </si>
  <si>
    <t>LIBERTY ISD</t>
  </si>
  <si>
    <t>Cushing ISD</t>
  </si>
  <si>
    <t>Webb Consolidated ISD</t>
  </si>
  <si>
    <t>Seguin ISD</t>
  </si>
  <si>
    <t>Brackett ISD</t>
  </si>
  <si>
    <t>Gregory-Portland ISD</t>
  </si>
  <si>
    <t>Barbers Hill Independent School District</t>
  </si>
  <si>
    <t>La Porte Independent School District</t>
  </si>
  <si>
    <t>Graham ISD</t>
  </si>
  <si>
    <t>Bryson  ISD</t>
  </si>
  <si>
    <t>Brazosport Independent School District</t>
  </si>
  <si>
    <t>Olney ISD</t>
  </si>
  <si>
    <t>Buena Vista ISD</t>
  </si>
  <si>
    <t>Comal ISD</t>
  </si>
  <si>
    <t>La Porte ISD</t>
  </si>
  <si>
    <t>Rotan ISD</t>
  </si>
  <si>
    <t>Yoakum ISD</t>
  </si>
  <si>
    <t>Archer City ISD</t>
  </si>
  <si>
    <t>Lyford ISD</t>
  </si>
  <si>
    <t>Pecos Barstow Toyah ISD</t>
  </si>
  <si>
    <t>Barbers Hill ISD</t>
  </si>
  <si>
    <t>O'Donnell ISD</t>
  </si>
  <si>
    <t>Edna Independent School District</t>
  </si>
  <si>
    <t>Glasscock ISD</t>
  </si>
  <si>
    <t>Lyford Consolidated Independent School District</t>
  </si>
  <si>
    <t>Rio Hondo Independent School District</t>
  </si>
  <si>
    <t>San Perlita ISD</t>
  </si>
  <si>
    <t>Raymondville ISD</t>
  </si>
  <si>
    <t>Lorenzo ISD</t>
  </si>
  <si>
    <t>Goldthwaite ISD</t>
  </si>
  <si>
    <t>Woodville ISD</t>
  </si>
  <si>
    <t>Goliad ISD</t>
  </si>
  <si>
    <t>Edna ISD</t>
  </si>
  <si>
    <t>Ganado ISD</t>
  </si>
  <si>
    <t>Chillicothe ISD</t>
  </si>
  <si>
    <t>Northside ISD</t>
  </si>
  <si>
    <t>Royal ISD</t>
  </si>
  <si>
    <t>Pettus ISD</t>
  </si>
  <si>
    <t>Webb CISD</t>
  </si>
  <si>
    <t>Katy ISD</t>
  </si>
  <si>
    <t>Kenedy ISD</t>
  </si>
  <si>
    <t>Calhoun County ISD</t>
  </si>
  <si>
    <t>Deer Park ISD</t>
  </si>
  <si>
    <t>Goose Creek CISD</t>
  </si>
  <si>
    <t>Manor ISD</t>
  </si>
  <si>
    <t>Bovina ISD</t>
  </si>
  <si>
    <t>Adrian ISD</t>
  </si>
  <si>
    <t>Red Oak ISD</t>
  </si>
  <si>
    <t>Sheldon ISD</t>
  </si>
  <si>
    <t>White Deer ISD</t>
  </si>
  <si>
    <t>Angleton ISD</t>
  </si>
  <si>
    <t>Hereford ISD</t>
  </si>
  <si>
    <t>Mathis ISD</t>
  </si>
  <si>
    <t>Stanton ISD</t>
  </si>
  <si>
    <t>Reagan County ISD</t>
  </si>
  <si>
    <t>Tuloso-Midway ISD</t>
  </si>
  <si>
    <t>Nederland ISD</t>
  </si>
  <si>
    <t>Lockney ISD</t>
  </si>
  <si>
    <t>Van Vleck ISD</t>
  </si>
  <si>
    <t>Bryan ISD</t>
  </si>
  <si>
    <t>Claude ISD</t>
  </si>
  <si>
    <t>Friona ISD</t>
  </si>
  <si>
    <t>Nazareth ISD</t>
  </si>
  <si>
    <t>Hart ISD</t>
  </si>
  <si>
    <t>Silverton ISD</t>
  </si>
  <si>
    <t>Perrin-Whitt CISD</t>
  </si>
  <si>
    <t>Floydada ISD</t>
  </si>
  <si>
    <t>Jacksboro ISD</t>
  </si>
  <si>
    <t>Calallen ISD</t>
  </si>
  <si>
    <t>Ector County ISD</t>
  </si>
  <si>
    <t>Crosbyton CISD</t>
  </si>
  <si>
    <t>Snyder ISD</t>
  </si>
  <si>
    <t>Groom ISD</t>
  </si>
  <si>
    <t>Dimmitt ISD</t>
  </si>
  <si>
    <t>Lamesa ISD</t>
  </si>
  <si>
    <t>Borger ISD</t>
  </si>
  <si>
    <t>Spearman ISD</t>
  </si>
  <si>
    <t>Midway ISD</t>
  </si>
  <si>
    <t>Perryton ISD</t>
  </si>
  <si>
    <t>Benavides ISD</t>
  </si>
  <si>
    <t>Fort Elliott CISD</t>
  </si>
  <si>
    <t>Fort Stockton ISD</t>
  </si>
  <si>
    <t>Jim Hogg County ISD</t>
  </si>
  <si>
    <t>Seymour ISD</t>
  </si>
  <si>
    <t>Canadian ISD</t>
  </si>
  <si>
    <t>Miami ISD</t>
  </si>
  <si>
    <t>Pecos-Barstow-Toyah ISD</t>
  </si>
  <si>
    <t>Blanket ISD</t>
  </si>
  <si>
    <t>Comanche ISD</t>
  </si>
  <si>
    <t>Mullin ISD</t>
  </si>
  <si>
    <t>Rankin ISD</t>
  </si>
  <si>
    <t>Los Fresnos CISD</t>
  </si>
  <si>
    <t>Ingleside ISD</t>
  </si>
  <si>
    <t>Motley County ISD</t>
  </si>
  <si>
    <t>Uvalde CISD</t>
  </si>
  <si>
    <t>Knippa ISD</t>
  </si>
  <si>
    <t>Corpus Christi ISD</t>
  </si>
  <si>
    <t>Borden County ISD</t>
  </si>
  <si>
    <t>Name of CAD appraising the qualified property in this school district</t>
  </si>
  <si>
    <t xml:space="preserve">Brazoria County Appraisal District </t>
  </si>
  <si>
    <t>Jefferson County Appraisal District</t>
  </si>
  <si>
    <t>Jefferson CAD</t>
  </si>
  <si>
    <t>JEFFERSON CAD</t>
  </si>
  <si>
    <t>Nolan County</t>
  </si>
  <si>
    <t>Collin County Appraisal District</t>
  </si>
  <si>
    <t>Bexar Appraisal District</t>
  </si>
  <si>
    <t>Brazoria County Appraisal District</t>
  </si>
  <si>
    <t>Hutchinson</t>
  </si>
  <si>
    <t>Scurry County</t>
  </si>
  <si>
    <t>Taylor</t>
  </si>
  <si>
    <t>Travis County</t>
  </si>
  <si>
    <t>Dallam CAD</t>
  </si>
  <si>
    <t>Sterling County</t>
  </si>
  <si>
    <t>SHACKELFORD COUNTY APPRAISAL DISTRICT</t>
  </si>
  <si>
    <t>TRAVIS COUNTY</t>
  </si>
  <si>
    <t>HARRIS COUNTY</t>
  </si>
  <si>
    <t>Taylor and Nolan Counties</t>
  </si>
  <si>
    <t>Calhoun County Appraisal District</t>
  </si>
  <si>
    <t>HALE COUNTY</t>
  </si>
  <si>
    <t>Oldham County CAD</t>
  </si>
  <si>
    <t>Shackelford CAD</t>
  </si>
  <si>
    <t>Hansford County Appraisal District</t>
  </si>
  <si>
    <t>Mitchell County</t>
  </si>
  <si>
    <t>Scurry County Appraisal District</t>
  </si>
  <si>
    <t>Sterling CAD</t>
  </si>
  <si>
    <t>Pecos CAD</t>
  </si>
  <si>
    <t>Erath County Appraisal District; Eastland County Appraisal District</t>
  </si>
  <si>
    <t>Dickens County Appraisal District</t>
  </si>
  <si>
    <t>Martin County Appraisal District</t>
  </si>
  <si>
    <t>BORDEN CAD</t>
  </si>
  <si>
    <t>Jack County Appraisal District</t>
  </si>
  <si>
    <t>Moore County Appraisal District</t>
  </si>
  <si>
    <t>Howard County CAD</t>
  </si>
  <si>
    <t>Hutchinson County Appraisal District</t>
  </si>
  <si>
    <t>Sterling County CAD</t>
  </si>
  <si>
    <t>Coke County CAD</t>
  </si>
  <si>
    <t>Hansford CAD</t>
  </si>
  <si>
    <t>Cooke CAD</t>
  </si>
  <si>
    <t>Nolan County Appraisal District</t>
  </si>
  <si>
    <t>Mitchell County Appraisal District</t>
  </si>
  <si>
    <t>Howard County</t>
  </si>
  <si>
    <t>Coke CAD</t>
  </si>
  <si>
    <t>Nolan and Taylor County CAD</t>
  </si>
  <si>
    <t>Glasscock County</t>
  </si>
  <si>
    <t>Tom Green County CAD</t>
  </si>
  <si>
    <t>Oldham County Appraisal District</t>
  </si>
  <si>
    <t>Irion County CAD</t>
  </si>
  <si>
    <t>HUTCHINSON CAD</t>
  </si>
  <si>
    <t>Pecos County Appraisal District</t>
  </si>
  <si>
    <t>San Patricio County</t>
  </si>
  <si>
    <t>Kenedy County Appraisal District</t>
  </si>
  <si>
    <t>Winkler County</t>
  </si>
  <si>
    <t>Carson CAD</t>
  </si>
  <si>
    <t>Schleicher County CAD</t>
  </si>
  <si>
    <t>LIBERTY CAD</t>
  </si>
  <si>
    <t>Nacogdoches Central Appraisal District</t>
  </si>
  <si>
    <t>Webb CAD</t>
  </si>
  <si>
    <t>Guadalupe Appraisal District</t>
  </si>
  <si>
    <t>Kinney County</t>
  </si>
  <si>
    <t>Chambers County Appraisal District</t>
  </si>
  <si>
    <t>Harris County Appraisal District</t>
  </si>
  <si>
    <t>Young County</t>
  </si>
  <si>
    <t>Jack County CAD</t>
  </si>
  <si>
    <t>Archer CAD, Young CAD</t>
  </si>
  <si>
    <t>Comal County</t>
  </si>
  <si>
    <t>Harris County</t>
  </si>
  <si>
    <t>Kent and Stonewall Counties</t>
  </si>
  <si>
    <t xml:space="preserve">Lavaca County </t>
  </si>
  <si>
    <t>Archer County</t>
  </si>
  <si>
    <t>Willacy County</t>
  </si>
  <si>
    <t>Reeves County Appraisal District</t>
  </si>
  <si>
    <t>Chambers County</t>
  </si>
  <si>
    <t>Lynn County</t>
  </si>
  <si>
    <t>Jackson County Appraisal District</t>
  </si>
  <si>
    <t>Cameron County</t>
  </si>
  <si>
    <t>Crosby</t>
  </si>
  <si>
    <t>Archer County Appraisal District</t>
  </si>
  <si>
    <t>Jefferson</t>
  </si>
  <si>
    <t>Mills</t>
  </si>
  <si>
    <t>Tyler</t>
  </si>
  <si>
    <t xml:space="preserve">Goliad </t>
  </si>
  <si>
    <t>Glasscock</t>
  </si>
  <si>
    <t>Jackson</t>
  </si>
  <si>
    <t>Wilbarger</t>
  </si>
  <si>
    <t>Waller</t>
  </si>
  <si>
    <t>Karnes</t>
  </si>
  <si>
    <t>Webb</t>
  </si>
  <si>
    <t xml:space="preserve">Calhoun </t>
  </si>
  <si>
    <t>Brazoria</t>
  </si>
  <si>
    <t>Harris</t>
  </si>
  <si>
    <t>TCAD</t>
  </si>
  <si>
    <t>Parmer</t>
  </si>
  <si>
    <t>Chambers</t>
  </si>
  <si>
    <t>Oldham</t>
  </si>
  <si>
    <t>Ellis</t>
  </si>
  <si>
    <t>Carson</t>
  </si>
  <si>
    <t>Deaf Smith</t>
  </si>
  <si>
    <t>Live Oak &amp; Bee</t>
  </si>
  <si>
    <t>Martin</t>
  </si>
  <si>
    <t xml:space="preserve">Reagan    </t>
  </si>
  <si>
    <t>Nueces</t>
  </si>
  <si>
    <t>Floyd</t>
  </si>
  <si>
    <t>Matagorda</t>
  </si>
  <si>
    <t>Brazos</t>
  </si>
  <si>
    <t>Armstrong</t>
  </si>
  <si>
    <t>Castro</t>
  </si>
  <si>
    <t>Briscoe</t>
  </si>
  <si>
    <t>Jack</t>
  </si>
  <si>
    <t>Floyd &amp; Briscoe</t>
  </si>
  <si>
    <t>San Patricio</t>
  </si>
  <si>
    <t xml:space="preserve">Jack </t>
  </si>
  <si>
    <t>Kinney</t>
  </si>
  <si>
    <t xml:space="preserve">Glasscock  </t>
  </si>
  <si>
    <t xml:space="preserve">Ector  </t>
  </si>
  <si>
    <t>Floyd CAD</t>
  </si>
  <si>
    <t xml:space="preserve">Crosby  </t>
  </si>
  <si>
    <t>Scurry</t>
  </si>
  <si>
    <t>Dawson</t>
  </si>
  <si>
    <t>Hansford</t>
  </si>
  <si>
    <t>Clay</t>
  </si>
  <si>
    <t>Ochiltree</t>
  </si>
  <si>
    <t>Webb  CAD</t>
  </si>
  <si>
    <t>Duval</t>
  </si>
  <si>
    <t>Hemphill</t>
  </si>
  <si>
    <t>Pecos</t>
  </si>
  <si>
    <t>Jim Hogg</t>
  </si>
  <si>
    <t>Baylor &amp; Knox</t>
  </si>
  <si>
    <t>Roberts</t>
  </si>
  <si>
    <t>Reeves</t>
  </si>
  <si>
    <t>Comanche</t>
  </si>
  <si>
    <t>Upton</t>
  </si>
  <si>
    <t>Cameron</t>
  </si>
  <si>
    <t>Sterling</t>
  </si>
  <si>
    <t xml:space="preserve">Floyd </t>
  </si>
  <si>
    <t>Motley</t>
  </si>
  <si>
    <t>Uvalde</t>
  </si>
  <si>
    <t>Borden</t>
  </si>
  <si>
    <t>Cooke</t>
  </si>
  <si>
    <t xml:space="preserve">Glasscock </t>
  </si>
  <si>
    <t>Name of applicant on original application</t>
  </si>
  <si>
    <t>The Dow Chemical Company</t>
  </si>
  <si>
    <t>Sabina Petrochemicals LLC, ATOFINA Petrochemicals Inc., and BASF Corporation</t>
  </si>
  <si>
    <t>The Premcor Refining Group Inc.</t>
  </si>
  <si>
    <t>Exxon Mobil Corporation</t>
  </si>
  <si>
    <t>ATOFINA CHEMICAL, INC</t>
  </si>
  <si>
    <t>Sweetwater Wind Power LLC</t>
  </si>
  <si>
    <t>Praxair, Inc.</t>
  </si>
  <si>
    <t>William Blaylock Texas Instruments Incorporated</t>
  </si>
  <si>
    <t>Toyota Motor Manufacturing, Texas, Inc. and Affiliates</t>
  </si>
  <si>
    <t>ConocoPhillips Company</t>
  </si>
  <si>
    <t>BASF Corporation</t>
  </si>
  <si>
    <t>Golden Pass LNG, LLC</t>
  </si>
  <si>
    <t>WINDKRAFT NORD TEXAS, L.L.C.</t>
  </si>
  <si>
    <t>FPL Energy Horse Hollow Wind GP, LLC and FPL Energy Horse Hollow Wind II GP, LLC</t>
  </si>
  <si>
    <t>Samsung Austin Semiconductor, LLC</t>
  </si>
  <si>
    <t>Hilmar Cheese Company</t>
  </si>
  <si>
    <t>Motiva Enterprises LLC</t>
  </si>
  <si>
    <t>Airtricity Forest Creek Wind Farm, LLC</t>
  </si>
  <si>
    <t>MESQUITE WIND , LLC</t>
  </si>
  <si>
    <t>Hewlett-Packard Company</t>
  </si>
  <si>
    <t>Buffalo Gap Wind Farm, LLC</t>
  </si>
  <si>
    <t>Formosa Plastics Corporation, Texas</t>
  </si>
  <si>
    <t>PLAINVIEW BIOENERGY, LLC</t>
  </si>
  <si>
    <t>Wildorado Wind, LLC</t>
  </si>
  <si>
    <t>Hackberry Wind LLC</t>
  </si>
  <si>
    <t>Great Plains Windpower LLC (JD Wind 4, LLC)</t>
  </si>
  <si>
    <t>Airtricity Roscoe Wind Farm, LLC</t>
  </si>
  <si>
    <t>Scurry County Wind LP</t>
  </si>
  <si>
    <t>Air Liquide Large Industries U.S., LP</t>
  </si>
  <si>
    <t>Airtricity Champion Wind Farm, LLC</t>
  </si>
  <si>
    <t>Goat Mountain Wind, LP</t>
  </si>
  <si>
    <t>BP Alternative Energy North America Inc.</t>
  </si>
  <si>
    <t>Silver Star Wind Power Partners LLC</t>
  </si>
  <si>
    <t>Buffalo Gap Wind Farm 3, LLC</t>
  </si>
  <si>
    <t>McAdoo Wind Energy LLC</t>
  </si>
  <si>
    <t>Stanton Wind Energy LLC</t>
  </si>
  <si>
    <t>Bull Creek Wind LLC</t>
  </si>
  <si>
    <t>Barton Chapel Wind, LLC</t>
  </si>
  <si>
    <t>JD Wind 7 LLC, JD Wind 8 LLC, JD Wind 9 LLC</t>
  </si>
  <si>
    <t>Elbow Creek Wind Project LLC</t>
  </si>
  <si>
    <t>Chevron Phillips Chemical Company LP</t>
  </si>
  <si>
    <t>Goat Wind, LP</t>
  </si>
  <si>
    <t>North Texas Wind Center, LLC</t>
  </si>
  <si>
    <t>Wolf Ridge Wind, LLC</t>
  </si>
  <si>
    <t>Turkey Track Wind Energy LLC</t>
  </si>
  <si>
    <t>Loraine Windpark Project, LLC</t>
  </si>
  <si>
    <t>Ocotillo Windpower, LP</t>
  </si>
  <si>
    <t>Capricorn Ridge Wind II, LLC</t>
  </si>
  <si>
    <t>TE Products Pipeline Company, LLC</t>
  </si>
  <si>
    <t>Wind Renewable Wind Energy Electric Generation</t>
  </si>
  <si>
    <t>South Trent Wind LLC</t>
  </si>
  <si>
    <t>Airtricity Panther Creek Wind Farm, LLC</t>
  </si>
  <si>
    <t>Langford Wind Power, LLC</t>
  </si>
  <si>
    <t>Wildorado Wind Two, LLC</t>
  </si>
  <si>
    <t>DEWIND SWI WIND FARMS LLC</t>
  </si>
  <si>
    <t>SandRidge Energy, Inc.,  subsidiaries SandRidge Midstream, Inc. and SandRidge Exploration and Production, LLC</t>
  </si>
  <si>
    <t>SandRidge Energy, Inc.</t>
  </si>
  <si>
    <t>TOTAL PETROCHEMICALS USA, INC and TOTAL PAR LLC</t>
  </si>
  <si>
    <t>EC&amp;R Papalote Creek I, LLC</t>
  </si>
  <si>
    <t>Heartland Wind, LLC - Penascal Wind Power, LLC</t>
  </si>
  <si>
    <t>Notrees Windpower, LP</t>
  </si>
  <si>
    <t>Babcock &amp; Brown Renewable Holdings, Inc.</t>
  </si>
  <si>
    <t>EC&amp;R Panther Creek Wind Farm III, LLC</t>
  </si>
  <si>
    <t>BOOMERANG TUBE, LLC</t>
  </si>
  <si>
    <t>Nacogdoches Power LLC</t>
  </si>
  <si>
    <t>Cedro Hill Wind, LLC</t>
  </si>
  <si>
    <t>Caterpillar Inc.</t>
  </si>
  <si>
    <t>EC&amp;R Papalote Creek II, LLC</t>
  </si>
  <si>
    <t>EC&amp;R Development, LLC</t>
  </si>
  <si>
    <t>Enterprise Products Operation, LLC</t>
  </si>
  <si>
    <t>Air Liquide Large Industries, LP</t>
  </si>
  <si>
    <t>Spinning Spur Wind LLC</t>
  </si>
  <si>
    <t>Senate Wind, LLC</t>
  </si>
  <si>
    <t>BP Wind Energy North America Inc</t>
  </si>
  <si>
    <t>Sherbino II Wind Farm LLC</t>
  </si>
  <si>
    <t>TXI Operations, LP</t>
  </si>
  <si>
    <t>Arkema Inc.</t>
  </si>
  <si>
    <t>WKN Mozart LLC</t>
  </si>
  <si>
    <t>TPCO America Corporation</t>
  </si>
  <si>
    <t>Enterprise Hydrocarbons, LP</t>
  </si>
  <si>
    <t>Windthorst-2, LLC</t>
  </si>
  <si>
    <t>Magic Valley Wind Farm I, LLC</t>
  </si>
  <si>
    <t>Southern Union Gas Services, LTD</t>
  </si>
  <si>
    <t>Oneok Hydrocarbons, LP</t>
  </si>
  <si>
    <t>Cedar Bayou Fractionators, LP</t>
  </si>
  <si>
    <t>Lone Star NGL Asset Holdings II, LLC</t>
  </si>
  <si>
    <t>WindTex Energy Stephens, LLC</t>
  </si>
  <si>
    <t>DCP Midstream, LP</t>
  </si>
  <si>
    <t>Crosstex Permian, LLC</t>
  </si>
  <si>
    <t>DEGS Wind I, LLC</t>
  </si>
  <si>
    <t>Crosby County Wind Farm, LLC</t>
  </si>
  <si>
    <t>Lucite International , Inc.</t>
  </si>
  <si>
    <t>Briar Creek LLC</t>
  </si>
  <si>
    <t>The DOW Chemical Company</t>
  </si>
  <si>
    <t>Dow Agrosciences, LLC</t>
  </si>
  <si>
    <t>Goldthwaite Wind Energy LLC</t>
  </si>
  <si>
    <t>Pandora Methanol, LLC</t>
  </si>
  <si>
    <t>East Texas Electric Cooperative, Inc.</t>
  </si>
  <si>
    <t>Flag City Processing Partners, LLC</t>
  </si>
  <si>
    <t>ETC Texas Pipeline, LTD.</t>
  </si>
  <si>
    <t>Texas Pellets, Inc.</t>
  </si>
  <si>
    <t>Blue Summit Wind, LLC</t>
  </si>
  <si>
    <t>Goya Foods, Inc.</t>
  </si>
  <si>
    <t>Edwards Lime Gathering, LLC</t>
  </si>
  <si>
    <t>Whitetail Wind Energy, LLC</t>
  </si>
  <si>
    <t>Weatherford Artificial Lift Systems, Inc.</t>
  </si>
  <si>
    <t>INEOS USA, LLC</t>
  </si>
  <si>
    <t>Oxiteno USA LLC</t>
  </si>
  <si>
    <t>Freeport LNG Development, L.P. &amp; Affiliates</t>
  </si>
  <si>
    <t>Cargill, Inc.</t>
  </si>
  <si>
    <t>Oneok Hydrocarbon, LP</t>
  </si>
  <si>
    <t>Enterprise Products Operating, LLC</t>
  </si>
  <si>
    <t>Spinning Spur Wind Two LLC</t>
  </si>
  <si>
    <t>Borusan Mannesmann Pipe U.S., Inc.</t>
  </si>
  <si>
    <t>Triumph Aerostructures, LLC</t>
  </si>
  <si>
    <t>Equistar Chemicals, LP</t>
  </si>
  <si>
    <t>Pattern Panhandle Wind LLC</t>
  </si>
  <si>
    <t>Ascend Performance Materials Operations, LLC</t>
  </si>
  <si>
    <t>Huntsman Petrochemical, LLC</t>
  </si>
  <si>
    <t>TX Hereford Wind, LLC</t>
  </si>
  <si>
    <t>Route 66 Wind Power, LLC</t>
  </si>
  <si>
    <t>TX Winwood Wind, LLC</t>
  </si>
  <si>
    <t>Noltex, LLC</t>
  </si>
  <si>
    <t>DCP Midstream Midway Gas Plant Project</t>
  </si>
  <si>
    <t>DCP Midstream Cinco Terry Gas Plant</t>
  </si>
  <si>
    <t>M&amp;G Resins USA, LLC</t>
  </si>
  <si>
    <t>PDH</t>
  </si>
  <si>
    <t>Natural gas liquids manufacturing facility</t>
  </si>
  <si>
    <t>South Plains Wind Energy, LLC</t>
  </si>
  <si>
    <t>Polyethylene Unit and SIT yard</t>
  </si>
  <si>
    <t>Celanese Ltd</t>
  </si>
  <si>
    <t>Polyethylene Unit</t>
  </si>
  <si>
    <t>Tubular goods manufacturing facility</t>
  </si>
  <si>
    <t>Prolamsa, Inc. - Axis Pipe and Tube Facility</t>
  </si>
  <si>
    <t>Sweeny Fractionation</t>
  </si>
  <si>
    <t>Goodnight Wind Energy Project, LLC</t>
  </si>
  <si>
    <t>Project Patriot</t>
  </si>
  <si>
    <t>Mariah Renewable Energy Center Phase One Project</t>
  </si>
  <si>
    <t>Changing Winds Project</t>
  </si>
  <si>
    <t>Longhorn Wind Project</t>
  </si>
  <si>
    <t>Keechi Wind - Renewable Energy Electric Generation</t>
  </si>
  <si>
    <t>Corpus Christi Liquefaction - Train 1</t>
  </si>
  <si>
    <t>Corpus Christi Liquefaction - Train 2</t>
  </si>
  <si>
    <t>Corpus Christi Liquefaction - Train 3</t>
  </si>
  <si>
    <t>voestalpine Texas LLC - DRI/HBI Plant</t>
  </si>
  <si>
    <t>40 MW Solar Project</t>
  </si>
  <si>
    <t>CPV Rattlesnake Den Wind Project</t>
  </si>
  <si>
    <t>Pattern Panhandle Wind 2</t>
  </si>
  <si>
    <t>Equistar Corpus Christi</t>
  </si>
  <si>
    <t>Texas Clean Energy Project</t>
  </si>
  <si>
    <t>Wake Wind Energy LLC</t>
  </si>
  <si>
    <t>Wake Wind Energy, LLC</t>
  </si>
  <si>
    <t>Fluvanna Renewable Energy Project, LLC</t>
  </si>
  <si>
    <t>Grandview Wind Farm, LLC</t>
  </si>
  <si>
    <t>Methanol Plant</t>
  </si>
  <si>
    <t>Spinning Spur Wind Three</t>
  </si>
  <si>
    <t>TX Hereford Wind II, LLC</t>
  </si>
  <si>
    <t>Mesquite Creek Wind LLC</t>
  </si>
  <si>
    <t>Agrium Lone Star Project</t>
  </si>
  <si>
    <t>River Birch Wind Project</t>
  </si>
  <si>
    <t>Palo Duro Wind Energy, LLC</t>
  </si>
  <si>
    <t>200MW South Clay-Shannon Wind Project</t>
  </si>
  <si>
    <t>Javelina Wind Energy</t>
  </si>
  <si>
    <t>Torrecillas Wind Energy, LLC</t>
  </si>
  <si>
    <t>Miami Wind I, LLC</t>
  </si>
  <si>
    <t>Barilla</t>
  </si>
  <si>
    <t>Sendero Wind Energy, LLC</t>
  </si>
  <si>
    <t>Green Pastures Wind I, LLC</t>
  </si>
  <si>
    <t>Midway Wind Project</t>
  </si>
  <si>
    <t>West of the Pecos Solar, LLC</t>
  </si>
  <si>
    <t>Cedar Bayou Fractionator - Train 5</t>
  </si>
  <si>
    <t>125 - 200MW wind farm in Comanche Co.</t>
  </si>
  <si>
    <t>125 - 200MW wind farm In Comanche Co.</t>
  </si>
  <si>
    <t>Ramsey III Gas Processing Plant</t>
  </si>
  <si>
    <t>Lone Star NGL Asset Holdings II, LLC - De-Ethanizer</t>
  </si>
  <si>
    <t>Edwards Gas Processing Plant</t>
  </si>
  <si>
    <t>New Fractionation Unit</t>
  </si>
  <si>
    <t>Cameron Wind I</t>
  </si>
  <si>
    <t>EC&amp;R Solar Development, LLC</t>
  </si>
  <si>
    <t>Ethane Cracking Facility</t>
  </si>
  <si>
    <t>Cedar Cap Wind, LLC</t>
  </si>
  <si>
    <t>up to 100MW Solar PV Project</t>
  </si>
  <si>
    <t>Air Separation Unit (ASU)</t>
  </si>
  <si>
    <t>voestalpine Texas LLC - Marine Dock</t>
  </si>
  <si>
    <t>Corpus Christi Liquefaction - Marine Terminal</t>
  </si>
  <si>
    <t>Equistar Polyethylene Unit</t>
  </si>
  <si>
    <t>Stephens Ranch Wind Energy, LLC</t>
  </si>
  <si>
    <t>Lub-Line Corp.</t>
  </si>
  <si>
    <t>Muenster Wind Farm</t>
  </si>
  <si>
    <t>BASF Corporation Beaumont Project</t>
  </si>
  <si>
    <t>Glasscock County - Rebel Gas Processing Plant</t>
  </si>
  <si>
    <t>Crosstex Permian II, LLC - Bearkat Gas Processing Plant</t>
  </si>
  <si>
    <t>FMC Technologies, Inc.</t>
  </si>
  <si>
    <t>RE Fort Stockton</t>
  </si>
  <si>
    <t>Name of company entering into original agreement with district</t>
  </si>
  <si>
    <t>Texas Instruments Incorporated</t>
  </si>
  <si>
    <t>Golden Pass LNG, LLC (an affiliate of ExxonMobil), assigned to Golden Pass LNG Terminal  LLC 8/23/06</t>
  </si>
  <si>
    <t>Forest Creek Wind Farm, LLC; Sand Bluff Wind Farm, LLC</t>
  </si>
  <si>
    <t>MESQUITE WIND, LLC</t>
  </si>
  <si>
    <t>JD Wind 4 LLC</t>
  </si>
  <si>
    <t>Goat Mountain Wind, LP was the original applicant. After the agreement was approved, this entity was converted to a Limited Liability Company and changed its name to Capricorn Ridge Wind, LLC.</t>
  </si>
  <si>
    <t>BULL CREEK WIND LLC</t>
  </si>
  <si>
    <t>JD Wind 7 LLC</t>
  </si>
  <si>
    <t>Pyron Wind Farm, LLC</t>
  </si>
  <si>
    <t xml:space="preserve">SandRidge Energy, Inc., and subsidiaries </t>
  </si>
  <si>
    <t>Pinon Gathering Company, LLC</t>
  </si>
  <si>
    <t>Penascal Wind Power, LLC</t>
  </si>
  <si>
    <t>Sunoco Partners NGL Facilities, LLC</t>
  </si>
  <si>
    <t>Chevron Phillips Chemical Company, LP</t>
  </si>
  <si>
    <t>Maverick Tube Corporation DBA Tenaris USA</t>
  </si>
  <si>
    <t xml:space="preserve">Prolamsa, Inc. </t>
  </si>
  <si>
    <t>Phillips 66 Company</t>
  </si>
  <si>
    <t>Linde Gas North America LLC and Affiliates</t>
  </si>
  <si>
    <t>Mariah North West, LLC</t>
  </si>
  <si>
    <t>Changing Winds Renewable Energy Project, LLC</t>
  </si>
  <si>
    <t>Longhorn Wind Project, LLC</t>
  </si>
  <si>
    <t>Keechi Wind, LLC</t>
  </si>
  <si>
    <t>Corpus Christi Liquefaction, LLC</t>
  </si>
  <si>
    <t>voestalpine Texas, LLC</t>
  </si>
  <si>
    <t>Solar Prime, LLC</t>
  </si>
  <si>
    <t>CPV Rattlesnake Den Renewable Energy Company, LLC</t>
  </si>
  <si>
    <t>Pattern Panhandle Wind 2, LLC</t>
  </si>
  <si>
    <t>Summit Texas Clean Energy, LLC</t>
  </si>
  <si>
    <t>Natgasoline, LLC</t>
  </si>
  <si>
    <t>Spinning Spur Wind Three, LLC</t>
  </si>
  <si>
    <t>Cominco Fertilizer Partnership</t>
  </si>
  <si>
    <t>River Birch Wind Project, LLC</t>
  </si>
  <si>
    <t>Horn Wind, LLC &amp; affiliates South Clay Wind Farm, LLC &amp; Shannon-1 Wind Farm, LLC</t>
  </si>
  <si>
    <t>Javelina Wind Energy, LLC</t>
  </si>
  <si>
    <t>Barilla Solar, LLC</t>
  </si>
  <si>
    <t>Apex Midway Wind, LLC</t>
  </si>
  <si>
    <t>Logan's Gap Wind I, LLC</t>
  </si>
  <si>
    <t>Nuevo Midstream, LLC</t>
  </si>
  <si>
    <t xml:space="preserve">Lone Star NGL Asset Holdings II, LLC </t>
  </si>
  <si>
    <t>Atlas Pipeline Midcontinent Westtex, LLC</t>
  </si>
  <si>
    <t>TexStar Midstream Services LP</t>
  </si>
  <si>
    <t>Apex Wind Energy Holdings, LLC</t>
  </si>
  <si>
    <t>Ingleside Ethylene, LLC</t>
  </si>
  <si>
    <t>OCI Alamo 5 LLC</t>
  </si>
  <si>
    <t>Air Liquide Large Industries US LP</t>
  </si>
  <si>
    <t xml:space="preserve">voestalpine Texas LLC </t>
  </si>
  <si>
    <t>Muenster Wind Farm, LLC</t>
  </si>
  <si>
    <t>ETC Texas Pipeline, LTD</t>
  </si>
  <si>
    <t xml:space="preserve">Crosstex Permian II, LLC  </t>
  </si>
  <si>
    <t>RE Fort Stockton, LLC</t>
  </si>
  <si>
    <t>Name of current agreement holder(s)</t>
  </si>
  <si>
    <t>Sabina Petrochemicals LLC and BASF FINA Petrochemicals Limited Partnership</t>
  </si>
  <si>
    <t>ARKEMA, INC.</t>
  </si>
  <si>
    <t>Sweetwater Wind 3 LLC</t>
  </si>
  <si>
    <t>Sweetwater Wind 4 LLC</t>
  </si>
  <si>
    <t xml:space="preserve"> Texas Instruments Incorporated</t>
  </si>
  <si>
    <t>WRB Refining, LLC</t>
  </si>
  <si>
    <t>Golden Pass LNG Terminal LLC</t>
  </si>
  <si>
    <t>Scurry Wind Farm, LLC</t>
  </si>
  <si>
    <t xml:space="preserve">Hilmar Cheese Company </t>
  </si>
  <si>
    <t>Sand Bluff Wind Farm, LLC &amp; Forest Creek Wind Farm, LLC</t>
  </si>
  <si>
    <t>MESQUITE WIND, LLC &amp; POST OAK WIND, LLC</t>
  </si>
  <si>
    <t>Buffalo Gap Wind Farm, LLC; Buffalo Gap Wind Farm 2, LLC; Buffalo Gap Wind Farm 3, LLC</t>
  </si>
  <si>
    <t>Hackberry Wind, L.L.C., Albany Independent School District, Albany ISD Education Foundation, Inc</t>
  </si>
  <si>
    <t>Exelon Wind 4 LLC</t>
  </si>
  <si>
    <t>Roscoe Wind Farm, LLC</t>
  </si>
  <si>
    <t>Capricorn Ridge Wind, LLC &amp; Capricorn Ridge Wind II, LLC</t>
  </si>
  <si>
    <t>Sherbino I Wind Farm, LLC</t>
  </si>
  <si>
    <t>Buffalo Gap Wind Farm 3, LLC; Buffalo Gap Wind Farm 4, LLC; Buffalo Gap Wind Farm 5, LLC; Buffalo Gap Wind Farm 6, LLC</t>
  </si>
  <si>
    <t>Exelon Wind 7 LLC, Exelon Wind 8 LLC, Exelon Wind 9 LLC</t>
  </si>
  <si>
    <t>Noble Great Plains Windpark LLC</t>
  </si>
  <si>
    <t>Capricorn Ridge Wind, LLC  Capricorn Ridge Wind II, LLC</t>
  </si>
  <si>
    <t>Enterprise TE Products Pipeline Company, LLC</t>
  </si>
  <si>
    <t>Panther Creek I &amp; II Wind Farm, LLC</t>
  </si>
  <si>
    <t>EC&amp;R Panther Creek Wind Farm I &amp; II, LLC</t>
  </si>
  <si>
    <t xml:space="preserve">Golden Spread Panhandle Wind Ranch </t>
  </si>
  <si>
    <t>DEWIND CO</t>
  </si>
  <si>
    <t>Oxy USA, Inc.</t>
  </si>
  <si>
    <t>SandRidge Energy, Inc., on behalf of itself and its wholly owned subsidiaries SandRidge Midstream, Inc. and SandRidge Exploration and Production, LLC, and Pinon Gathering Company, LLC</t>
  </si>
  <si>
    <t>Penascal II Wind Project, LLC</t>
  </si>
  <si>
    <t>High Majestic Wind Energy Center, LLC</t>
  </si>
  <si>
    <t>EC&amp; R Development, LLC</t>
  </si>
  <si>
    <t>Trinity Hills Wind Farm, LLC</t>
  </si>
  <si>
    <t>BayWa r.e  Mozart, LLC</t>
  </si>
  <si>
    <t>RGP Westex G&amp;P I Ltd.</t>
  </si>
  <si>
    <t>DCP Eagle Plant LLC</t>
  </si>
  <si>
    <t>Enlink Permian, LLC FKA Crosstex Permian, LLC</t>
  </si>
  <si>
    <t>Los Vientos Windpower IA, LLC Los Vientos Windpower 1B, LLC</t>
  </si>
  <si>
    <t>Los Vientos Windpower IA, LLC</t>
  </si>
  <si>
    <t>Bobcat Bluff Wind Project LLC</t>
  </si>
  <si>
    <t>OCI Beaumont, LLC (formerly named Pandora Methanol, LLC)</t>
  </si>
  <si>
    <t>DCP South Central Texas LLC</t>
  </si>
  <si>
    <t>Cameron Wind I, LLC</t>
  </si>
  <si>
    <t>NAICS code</t>
  </si>
  <si>
    <t>Not Reported</t>
  </si>
  <si>
    <t>325211 &amp; 325199</t>
  </si>
  <si>
    <t>Statutory eligibility category [313.024(b)]</t>
  </si>
  <si>
    <t>Manufacturing</t>
  </si>
  <si>
    <t>Renewable Energy Electric Generation</t>
  </si>
  <si>
    <t>Manufacturing as reported by applicant</t>
  </si>
  <si>
    <t>Research and Development</t>
  </si>
  <si>
    <t>Renewable Energy Electric Generation as reported by applicant</t>
  </si>
  <si>
    <t>Not Reported (Renewable Energy Electric Generation per application)</t>
  </si>
  <si>
    <t>Manufacturing as defined by applicant</t>
  </si>
  <si>
    <t>Date original limitation agreement approved by school district</t>
  </si>
  <si>
    <t>2007</t>
  </si>
  <si>
    <t xml:space="preserve">First year of qualifying time period </t>
  </si>
  <si>
    <t>First year of property value limitation (the third year of the agreement)</t>
  </si>
  <si>
    <t>Number of qualifying jobs recipient committed to create on application</t>
  </si>
  <si>
    <t>Number of qualifying jobs recipient actually created (in 2013)</t>
  </si>
  <si>
    <t>Number of new jobs created that provide health benefits for employees (in 2013)</t>
  </si>
  <si>
    <t>Median wage reported (for 2013)</t>
  </si>
  <si>
    <t>Total wages reported (for 2013)</t>
  </si>
  <si>
    <t xml:space="preserve">Year in which first qualified jobs are reported </t>
  </si>
  <si>
    <t>Limitation amount</t>
  </si>
  <si>
    <t>Required qualified investment</t>
  </si>
  <si>
    <t>Qualified investment proposed on application (both years)</t>
  </si>
  <si>
    <t>Qualified investment reported (through 2013)</t>
  </si>
  <si>
    <t>Total investment (estimated)</t>
  </si>
  <si>
    <t>2013 market value of the qualified property as reported by company</t>
  </si>
  <si>
    <t xml:space="preserve">M&amp;O taxable value of qualified property (in 2013) if limitation were not in effect </t>
  </si>
  <si>
    <t>Dollar amount of M&amp;O levy that would have been imposed without the limitation (through 2013)</t>
  </si>
  <si>
    <t>M&amp;O taxable value of qualified property (in 2013) with limitation in effect</t>
  </si>
  <si>
    <t>Dollar amount of M&amp;O levy imposed with the limitation (through 2013)</t>
  </si>
  <si>
    <t>Estimated tax benefit (school levy loss) from value limitation  through 2013 (difference between the M&amp;O taxes imposed on the qualified property with and without the limitation)</t>
  </si>
  <si>
    <t>Estimated 13-year total M&amp;O levy without any limit or credit (11 years for projects starting in 2003 and 2004)</t>
  </si>
  <si>
    <t>Estimated 13- or 11-year total gross tax benefit to company/levy loss to district (through limitation and tax credit)</t>
  </si>
  <si>
    <t>Amount of gross 13- or 11-year tax benefit ÷ estimated 13- or 11-year total levy without any limit or credit = percentage exempted</t>
  </si>
  <si>
    <t>Payment in lieu of taxes (PILT) provision in agreement</t>
  </si>
  <si>
    <t>Revenue Protection Payments</t>
  </si>
  <si>
    <t>TOTAL and TOTAL PAR LLC</t>
  </si>
  <si>
    <t>Application Online (yes or no)</t>
  </si>
  <si>
    <t>Moak and Casey</t>
  </si>
  <si>
    <t>Underwood</t>
  </si>
  <si>
    <t>Other (list)</t>
  </si>
  <si>
    <t>O'Hanlan</t>
  </si>
  <si>
    <t>Is the company applying for other incentives?</t>
  </si>
  <si>
    <t>Name of other incentives</t>
  </si>
  <si>
    <t>Is this for a new company or an expansion?</t>
  </si>
  <si>
    <t>Industry (Manufacturing, Renewable Energy, or list if other)</t>
  </si>
  <si>
    <t>Minimal Required Wages</t>
  </si>
  <si>
    <t>Notes</t>
  </si>
  <si>
    <t>Walsh, Anderson, Brown, Gallegos &amp; Green (Trevino)</t>
  </si>
  <si>
    <t>Committed to pay</t>
  </si>
  <si>
    <t>No</t>
  </si>
  <si>
    <t>Yes</t>
  </si>
  <si>
    <t>Renewable Energy</t>
  </si>
  <si>
    <t>New Facility</t>
  </si>
  <si>
    <t>Tax abatements with the County, Port, Drainage District, College and IDAs</t>
  </si>
  <si>
    <t>Abatement agreements with Archer and Young counties and the Olney-Hamilton Hospital District</t>
  </si>
  <si>
    <t>312 Agreement with Pecos County and Pecos Middle Ground Water District</t>
  </si>
  <si>
    <t>Tax abatements from City of Mont Belvieu and Chambers County</t>
  </si>
  <si>
    <t>Expansion</t>
  </si>
  <si>
    <t>Limitation agreement</t>
  </si>
  <si>
    <t>New Business</t>
  </si>
  <si>
    <t>Tax abatements from Kent and Stonewall counties</t>
  </si>
  <si>
    <t>Chapter 312 tax abatements</t>
  </si>
  <si>
    <t>Tax abatement from Lavaca County</t>
  </si>
  <si>
    <t>Tax abatement from Archer County</t>
  </si>
  <si>
    <t>Chapter 312 tax abatement with Willacy County</t>
  </si>
  <si>
    <t>Tax abatement from Reeves County</t>
  </si>
  <si>
    <t>Tax abatements with City of Mont Belvieu and Chambers County</t>
  </si>
  <si>
    <t>Tax abatement with Chambers County</t>
  </si>
  <si>
    <t>Value limitation agreement with City of Mont Belvieu and Chambers County</t>
  </si>
  <si>
    <t>Tax abatement with Lynn County and Lynn County Hospital District</t>
  </si>
  <si>
    <t>Tax abatement from Jackson County</t>
  </si>
  <si>
    <t>Chapter 312 tax abatement with Cameron County</t>
  </si>
  <si>
    <t>Chapter 312 tax abatement with Crosby County</t>
  </si>
  <si>
    <t>Tax abatement with Jefferson County, Port of Beaumont and Sabine-Neches Navigation District</t>
  </si>
  <si>
    <t>Tax abatement with Archer County</t>
  </si>
  <si>
    <t>Tax abatement with Brazoria county, port, drainage district, college and IDA</t>
  </si>
  <si>
    <t>Tax abatements with Jefferson County, Jefferson County Navigation District, City of Port Arthur Industrial District, Drainage District No. 7, and Port of Port Arthur</t>
  </si>
  <si>
    <t>Chapter 312 tax abatement with Goldthwaite County</t>
  </si>
  <si>
    <t>Tax abatement</t>
  </si>
  <si>
    <t>Tax abatements with county and hospital district</t>
  </si>
  <si>
    <t>Tax abatements with Goliad County, GoliadCounty Groundwater Conservation District</t>
  </si>
  <si>
    <t>Tax abatements with Glasscock County</t>
  </si>
  <si>
    <t>Chapter 312 tax abatement with Jackson County and Hospital District</t>
  </si>
  <si>
    <t>Tax abatements with Tyler County and Hospital District</t>
  </si>
  <si>
    <t>Purchase Equipment</t>
  </si>
  <si>
    <t>Tax abatement with Wilbarger County</t>
  </si>
  <si>
    <t>Chapter 312 tax abatement with Waller County</t>
  </si>
  <si>
    <t>Chapter 312 tax abatement with Karnes County and Hospital District</t>
  </si>
  <si>
    <t>Chapter 312 tax abatement with Webb County</t>
  </si>
  <si>
    <t>Tax abatement with Waller County</t>
  </si>
  <si>
    <t>Tax abatement with Calhoun County</t>
  </si>
  <si>
    <t>Tax abatement with Brazoria county, Velasco Drainage District, College and Port of Freeport</t>
  </si>
  <si>
    <t>Chapter 312 tax abatement with harris County</t>
  </si>
  <si>
    <t>Manufacturing, research and development</t>
  </si>
  <si>
    <t>Existing agreement with City of Austin and Travis County</t>
  </si>
  <si>
    <t>Chapter 312 tax abatement with Brazoria County, Velasco Drainage District, College and Port of Freeport</t>
  </si>
  <si>
    <t>Tax abatement with Parmer County</t>
  </si>
  <si>
    <t>Chapter 312 tax abatement with Chambers County and City of Mont Belvieu, 380 agreement with City of Mont Belvieu</t>
  </si>
  <si>
    <t>Tax abatement with City of Mont Belvieu and Chambers County</t>
  </si>
  <si>
    <t>312 tax abatement with Oldham County</t>
  </si>
  <si>
    <t>381 tax abatement with Chambers County.  Industrial District Agreement with City of Baytown</t>
  </si>
  <si>
    <t>Relocation within Texas, Consolidation</t>
  </si>
  <si>
    <t>Tax abatement with City of Red Oak, Ellis County</t>
  </si>
  <si>
    <t>Henslee Schwartz LLP</t>
  </si>
  <si>
    <t>Tax abatement with Carson County.  Chapter 313 with White Deer ISD</t>
  </si>
  <si>
    <t>Tax abatement with Carson County.  Chapter 313 with Panhandle ISD</t>
  </si>
  <si>
    <t>Tax abatements with Brazoria County, Alvin Community College, Brazoria County C&amp;R District #3 and Road and Bridge Fund</t>
  </si>
  <si>
    <t>Tax abatements with Chambers County and City of Mont Belvieu</t>
  </si>
  <si>
    <t>Tax abatements with Jefferson County, Sabine-Neches Navigation District</t>
  </si>
  <si>
    <t>Chapter 312 tax abatement with Deaf Smith County, Castro County, Hereford Regional Medical Center, and Castro County Hospital District.  Chapter 313 with Dimmitt ISD</t>
  </si>
  <si>
    <t>Chapter 312 tax abatement with Carson &amp; Armstrong Counties</t>
  </si>
  <si>
    <t>Tax abatement with Reagan County</t>
  </si>
  <si>
    <t>Chapter 312 tax abatement with Nueces County and Del Mar College</t>
  </si>
  <si>
    <t>Tax abatement with Chambers County and City of Baytown</t>
  </si>
  <si>
    <t>Tax abatement with Jefferson County.  Industrial Agreement with the City of Nederland</t>
  </si>
  <si>
    <t>Chapter 312 tax abatement with Floyd County and Lockney Hospital District</t>
  </si>
  <si>
    <t>Tax abatements with Brazoria County, Sweeny Hospital District, and Port Freeport</t>
  </si>
  <si>
    <t>Tax abatement with City of Pasadena.  Local Training Assistance-San Jacinto CC</t>
  </si>
  <si>
    <t>Chapter 312 tax abatement with Matagorda County.  Chapter 381 agreement with Matagorda County</t>
  </si>
  <si>
    <t>Chapter 312 tax abatement</t>
  </si>
  <si>
    <t>Chapter 312 tax abatement with Armstrong County</t>
  </si>
  <si>
    <t>Chapter 312 tax abatement with Harris County</t>
  </si>
  <si>
    <t>Chapter 312 tax abatement with Castro County</t>
  </si>
  <si>
    <t>Chapter 312 tax abatement with Briscoe County</t>
  </si>
  <si>
    <t>Chapter 312 tax abatement with Jack County</t>
  </si>
  <si>
    <t>Chapter 312 tax abatement with Floyd County and Caprock Hospital District</t>
  </si>
  <si>
    <t>Incentive agreements with San Patricio County and Drainage District, City of Corpus Christi and Corpus Christi ISD</t>
  </si>
  <si>
    <t>Chapter 312 tax abatement with San Patricio County Drainage District.  Chapter 381 agreement with San Patricio County and Chapter 380 with City of Corpus Christi</t>
  </si>
  <si>
    <t>Abatements with Kinney County and Farm to Market related property taxes</t>
  </si>
  <si>
    <t>Tax abatement with Glasscock County</t>
  </si>
  <si>
    <t>Tax abatement with Carson County</t>
  </si>
  <si>
    <t>Chapter 312 tax abatement with Ector County, Hospital District, Odessa Junior College District.  Development loan from Odessa Economic Development Corporation</t>
  </si>
  <si>
    <t>Chapter 312 agreements with Crosby and Floyd County and Hospital District.  Chapter 312 with Dickens County</t>
  </si>
  <si>
    <t>Chapter 312 Crosby and Floyd County, Crosby Hospital District, Caprock Hospital District, High Plains Underground, Dickens County</t>
  </si>
  <si>
    <t>Chapter 312 with Scurry County</t>
  </si>
  <si>
    <t>Chapter 313 with Groom ISD and 312 with Carson County</t>
  </si>
  <si>
    <t>Tax abatement with City of Beaumont, Jefferson County, Port of Beaumont and Sabine-Neches Navigation District</t>
  </si>
  <si>
    <t>Chapter 313 with Panhandle ISD and Chapter 312 with Carson County</t>
  </si>
  <si>
    <t>Chapter 312 tax abatement with Oldham County</t>
  </si>
  <si>
    <t>Chapter 312 tax abatement with Castro County and Castro County Hospital District</t>
  </si>
  <si>
    <t>Chapter 312 with Dawson and Borden Counties.  312 with Dawson Hospital District and Mesa Underground Water Conservation District</t>
  </si>
  <si>
    <t>Tax abatement with Hutchinson County</t>
  </si>
  <si>
    <t>Chapter 312 with Oldham County and Llano Estacado Water District</t>
  </si>
  <si>
    <t>Chapter 312 with Ochiltree and Hansford Counties, Ochiltree and Hansford Hospital Districts, Frank Phillips College Districts and Palo Duro River WD</t>
  </si>
  <si>
    <t>Chapter 312 tax abatement with Ochiltree and Hansford Counties, Ochiltree and Hansford Hospital Districts, Frank Phillips College District and Palo Duro River WD</t>
  </si>
  <si>
    <t>Chapter 312 tax abatement with Duval County, Duval Emergency District #2, and Duval County Groundwater Conservation District</t>
  </si>
  <si>
    <t>Chapter 312 with Roberts, Gray, Hemphill County, Roberts ESD, Hemphill County Hospital District</t>
  </si>
  <si>
    <t>Tax abatement with Pecos County, Middle Pecos Groundwater District and Midland College</t>
  </si>
  <si>
    <t>Chapter 312 with Jim Hogg County, Brush County Groundwater Conservation District and Jim Hogg Water District</t>
  </si>
  <si>
    <t>Tax abatement with Baylor County and Knox County as well as Hospital Districts in each of those counties</t>
  </si>
  <si>
    <t>Chapter 312 tax abatement with San Patricio County and San Patricio County Drainage District</t>
  </si>
  <si>
    <t>Chapter 312 with Reeves County and Reeves County Hospital District</t>
  </si>
  <si>
    <t>Tax abatement with Chambers County and Mont Belvieu City</t>
  </si>
  <si>
    <t>Tax abatement with Comanche County and Hospital District</t>
  </si>
  <si>
    <t>Tax abatement with Reeves County</t>
  </si>
  <si>
    <t>Tax abatement with Upton County</t>
  </si>
  <si>
    <t>Chapter 312 with Cameron County</t>
  </si>
  <si>
    <t>Chapter 312 with Sterling County</t>
  </si>
  <si>
    <t>Chapter 312 with Carson and Armstrong Counties</t>
  </si>
  <si>
    <t>381 Agreement with San Patricio County and 312 Agreement with the Drainage District</t>
  </si>
  <si>
    <t>Chapter 312 with Floyd County and Caprock Hospital District</t>
  </si>
  <si>
    <t>Chapter 312 with Motley County and Hospital District</t>
  </si>
  <si>
    <t>Tax abatements with Uvalde County</t>
  </si>
  <si>
    <t>Chapter 312 tax abatement with Jefferson County, Sabine-Neches Navigation District, and Drainage District</t>
  </si>
  <si>
    <t>Chapter 380 agreement with City of Corpus Christi</t>
  </si>
  <si>
    <t>Thompson &amp; Horton LLP</t>
  </si>
  <si>
    <t>Chapter 381 or 312 agreement with Nueces County, Nueces County Hospital District and Del Mar College, Chapter 380 agreement with City of Corpus Christi</t>
  </si>
  <si>
    <t>Chapter 312 Tax abatement with Borden County</t>
  </si>
  <si>
    <t>Leasor Crass, P.C.</t>
  </si>
  <si>
    <t>Contemplating approaching the Cooke County Commissioner's Court for other incentives</t>
  </si>
  <si>
    <t>Tax abatements with Jefferson County, Port of Beaumont, Drainage District No. 7, Sabine-Neches Navigation District</t>
  </si>
  <si>
    <t>Tax abatement from Glasscock County</t>
  </si>
  <si>
    <t>Janota Law Firm</t>
  </si>
  <si>
    <t>Tax abatements</t>
  </si>
  <si>
    <t>District Number</t>
  </si>
  <si>
    <t>1994   Total Recapture</t>
  </si>
  <si>
    <t>1995   Total Recapture</t>
  </si>
  <si>
    <t>1996   Total Recapture</t>
  </si>
  <si>
    <t>Chapter 41 Designation    1997</t>
  </si>
  <si>
    <t>1997  Total Recapture</t>
  </si>
  <si>
    <t>Chapter 41 Designation 1998</t>
  </si>
  <si>
    <t>1998  Total Recapture</t>
  </si>
  <si>
    <t>Chapter 41 Designation 1999</t>
  </si>
  <si>
    <t>1999  Total Recapture</t>
  </si>
  <si>
    <t>Chapter 41 Designation 2000</t>
  </si>
  <si>
    <t>2000  Total Recapture</t>
  </si>
  <si>
    <t>Chapter 41 Designation 2001</t>
  </si>
  <si>
    <t>2001  Total Recapture</t>
  </si>
  <si>
    <t>Chapter 41 Designation 2002</t>
  </si>
  <si>
    <t>2002   Total Recapture</t>
  </si>
  <si>
    <t>Chapter 41 Designation 2003</t>
  </si>
  <si>
    <t>2003  Total Recapture</t>
  </si>
  <si>
    <t>Chapter 41 Designation 2004</t>
  </si>
  <si>
    <t>2004   Total Recapture</t>
  </si>
  <si>
    <t>Chapter 41 Designation 2005</t>
  </si>
  <si>
    <t>2005   Total Recapture</t>
  </si>
  <si>
    <t>Chapter 41 Designation 2006</t>
  </si>
  <si>
    <t>2006   Total Recapture</t>
  </si>
  <si>
    <t>Chapter 41 Designation 2007</t>
  </si>
  <si>
    <t>2007   Total Recapture</t>
  </si>
  <si>
    <t>Chapter 41 Designation 2008</t>
  </si>
  <si>
    <t>2008   Total Recapture</t>
  </si>
  <si>
    <t>Chapter 41 Designation 2009</t>
  </si>
  <si>
    <t>2009   Total Recapture</t>
  </si>
  <si>
    <t>Chapter 41 Designation 2010</t>
  </si>
  <si>
    <t>2010   Total Recapture</t>
  </si>
  <si>
    <t>Chapter 41 Designation 2011</t>
  </si>
  <si>
    <t>2011   Total Recapture</t>
  </si>
  <si>
    <t>Chapter 41 Designation 2012</t>
  </si>
  <si>
    <t>2012   Total Recapture</t>
  </si>
  <si>
    <t>Chapter 41 Designation 2013</t>
  </si>
  <si>
    <t>2013   Total Recapture</t>
  </si>
  <si>
    <t>Chapter 41 Designation 2014</t>
  </si>
  <si>
    <t>2014   Total Recapture</t>
  </si>
  <si>
    <t>Chapter 41 Designation 2015</t>
  </si>
  <si>
    <t>2015   Total Recapture</t>
  </si>
  <si>
    <t>Chapter 41 Designation 2016</t>
  </si>
  <si>
    <t>2016   Total Recapture</t>
  </si>
  <si>
    <t>YES</t>
  </si>
  <si>
    <t>123908</t>
  </si>
  <si>
    <t>123907</t>
  </si>
  <si>
    <t>123910</t>
  </si>
  <si>
    <t>177905</t>
  </si>
  <si>
    <t>177903</t>
  </si>
  <si>
    <t>043910</t>
  </si>
  <si>
    <t>020906</t>
  </si>
  <si>
    <t>020905</t>
  </si>
  <si>
    <t>117904</t>
  </si>
  <si>
    <t>123913</t>
  </si>
  <si>
    <t>208901</t>
  </si>
  <si>
    <t>227907</t>
  </si>
  <si>
    <t>216901</t>
  </si>
  <si>
    <t>227901</t>
  </si>
  <si>
    <t>246909</t>
  </si>
  <si>
    <t>029901</t>
  </si>
  <si>
    <t>180902</t>
  </si>
  <si>
    <t>180904</t>
  </si>
  <si>
    <t>209901</t>
  </si>
  <si>
    <t>098901</t>
  </si>
  <si>
    <t>168902</t>
  </si>
  <si>
    <t>208902</t>
  </si>
  <si>
    <t>177901</t>
  </si>
  <si>
    <t>186903</t>
  </si>
  <si>
    <t>072909</t>
  </si>
  <si>
    <t>063903</t>
  </si>
  <si>
    <t>156902</t>
  </si>
  <si>
    <t>156905</t>
  </si>
  <si>
    <t>017901</t>
  </si>
  <si>
    <t>119901</t>
  </si>
  <si>
    <t>171902</t>
  </si>
  <si>
    <t>114904</t>
  </si>
  <si>
    <t>041902</t>
  </si>
  <si>
    <t>049902</t>
  </si>
  <si>
    <t>221905</t>
  </si>
  <si>
    <t>087901</t>
  </si>
  <si>
    <t>226901</t>
  </si>
  <si>
    <t>118902</t>
  </si>
  <si>
    <t>098903</t>
  </si>
  <si>
    <t>186902</t>
  </si>
  <si>
    <t>131001</t>
  </si>
  <si>
    <t>248901</t>
  </si>
  <si>
    <t>033902</t>
  </si>
  <si>
    <t>207901</t>
  </si>
  <si>
    <t>146906</t>
  </si>
  <si>
    <t>174902</t>
  </si>
  <si>
    <t>240904</t>
  </si>
  <si>
    <t>036902</t>
  </si>
  <si>
    <t>101916</t>
  </si>
  <si>
    <t>252903</t>
  </si>
  <si>
    <t>186901</t>
  </si>
  <si>
    <t>046902</t>
  </si>
  <si>
    <t>062903</t>
  </si>
  <si>
    <t>005901</t>
  </si>
  <si>
    <t>245902</t>
  </si>
  <si>
    <t>195901</t>
  </si>
  <si>
    <t>153903</t>
  </si>
  <si>
    <t>054902</t>
  </si>
  <si>
    <t>167901</t>
  </si>
  <si>
    <t>229903</t>
  </si>
  <si>
    <t>088902</t>
  </si>
  <si>
    <t>120902</t>
  </si>
  <si>
    <t>099902</t>
  </si>
  <si>
    <t>244905</t>
  </si>
  <si>
    <t>013903</t>
  </si>
  <si>
    <t>128902</t>
  </si>
  <si>
    <t>101908</t>
  </si>
  <si>
    <t>101911</t>
  </si>
  <si>
    <t>180903</t>
  </si>
  <si>
    <t>101924</t>
  </si>
  <si>
    <t>033904</t>
  </si>
  <si>
    <t>020902</t>
  </si>
  <si>
    <t>192901</t>
  </si>
  <si>
    <t>178912</t>
  </si>
  <si>
    <t>123905</t>
  </si>
  <si>
    <t>158906</t>
  </si>
  <si>
    <t>023902</t>
  </si>
  <si>
    <t>119903</t>
  </si>
  <si>
    <t>119902</t>
  </si>
  <si>
    <t>068901</t>
  </si>
  <si>
    <t>033901</t>
  </si>
  <si>
    <t>098904</t>
  </si>
  <si>
    <t>039905</t>
  </si>
  <si>
    <t>179901</t>
  </si>
  <si>
    <t>066901</t>
  </si>
  <si>
    <t>242906</t>
  </si>
  <si>
    <t>106901</t>
  </si>
  <si>
    <t>197902</t>
  </si>
  <si>
    <t>167902</t>
  </si>
  <si>
    <t>231902</t>
  </si>
  <si>
    <t>205903</t>
  </si>
  <si>
    <t>District Enrollment</t>
  </si>
  <si>
    <t>Wage number is an average</t>
  </si>
  <si>
    <t>$17.50-$40/Hr</t>
  </si>
  <si>
    <t>Average wage</t>
  </si>
  <si>
    <t>Improvement to existing facility</t>
  </si>
  <si>
    <t>Tax abatement, 75%, five year</t>
  </si>
  <si>
    <t>New Company</t>
  </si>
  <si>
    <t>Alt. Locations held confidential</t>
  </si>
  <si>
    <t>Texas Comptroller Data</t>
  </si>
  <si>
    <t>Original Codings from Applications</t>
  </si>
  <si>
    <t>Texas Education Agency Data</t>
  </si>
  <si>
    <t>Could Locate Other Region of Texas (1=yes)</t>
  </si>
  <si>
    <t>Could Locate in Other State (1=yes)</t>
  </si>
  <si>
    <t>Could Locate Internationally (1=yes)</t>
  </si>
  <si>
    <t>Media Quote from Moak and Casey (1=313 was necessary)</t>
  </si>
  <si>
    <t>chapter41</t>
  </si>
  <si>
    <t>Tax Benefit Ratio</t>
  </si>
  <si>
    <t>Wind Project</t>
  </si>
  <si>
    <t>Refinery Project</t>
  </si>
  <si>
    <t>PetroGas Project</t>
  </si>
  <si>
    <t>Industrial Gas Project</t>
  </si>
  <si>
    <t>Additional Data Collection</t>
  </si>
  <si>
    <t>Texas Comproller Data</t>
  </si>
  <si>
    <t>313 Necessary</t>
  </si>
  <si>
    <t>Coded as 1 for projects where 313 is necessary, 0 if 313 was unnecessary.  Coding is based on an expert survey.  Responses were experts disagree aren't coded (coded as .)</t>
  </si>
  <si>
    <t>Ratio of company tax benefits being provided to the school district</t>
  </si>
  <si>
    <t>Based on a media quote from Moak and Casey on the necessilty of Chapter 313 .  See paper for details.</t>
  </si>
  <si>
    <t>Coded as 1 if the school district was Coded as Chapter 41 for any period of this study</t>
  </si>
  <si>
    <t>School District Number</t>
  </si>
  <si>
    <t>Total district enrollment from TEA</t>
  </si>
  <si>
    <t>Total dollar recapture in the 1994</t>
  </si>
  <si>
    <t>Was the school districts designated as a Chapter 41 district in 1997</t>
  </si>
  <si>
    <t xml:space="preserve">Coded 1 for win projects </t>
  </si>
  <si>
    <t>Coded 1 for Refindery Projects</t>
  </si>
  <si>
    <t>Coded as 1 for Petrolium or Natural Gas</t>
  </si>
  <si>
    <t>Coded as 1 for Industrial Gas Project</t>
  </si>
  <si>
    <t>Original Data Collection</t>
  </si>
  <si>
    <t>Is the application availabe online at the Comproller's Website? 1=yes</t>
  </si>
  <si>
    <t>Does Moak and Casey appear anywhere as a consultant for the project</t>
  </si>
  <si>
    <t>Does Kevin O'Hanlan appear anywhere as a consultant for the project</t>
  </si>
  <si>
    <t>Does Underwood appear anywhere as a consultant for the project</t>
  </si>
  <si>
    <t>Does Walsh, Anderson, Brown, Gallegos &amp; Green appear anywhere as a consultant for the project</t>
  </si>
  <si>
    <t>Other Consultants listed for School District</t>
  </si>
  <si>
    <t>Coding of applicant's justification for 313.  If the applicant notes possibliyt to relocate or expand in other regions in Texas, 1=yes, 0= no.</t>
  </si>
  <si>
    <t>Coding of applicant's justification for 313.  If the applicant notes possibliyt to relocate or expand in other states, 1=yes, 0= no.</t>
  </si>
  <si>
    <t>Coding of applicant's justification for 313.  If the applicant notes possibliyt to relocate or expand in other countries, 1=yes, 0= no.</t>
  </si>
  <si>
    <t>Total dollar recapture in the 1995</t>
  </si>
  <si>
    <t>This file contains the codebook and original data for Nathan Jensen's analsyis of the Texas Chapter 313 program.  Additional documention can be found at: http://www.natemjensen.com/economic-development-incentive-evaluation-project/</t>
  </si>
  <si>
    <t>Total dollar recapture in the 1996</t>
  </si>
  <si>
    <t>Total dollar recapture in given year</t>
  </si>
  <si>
    <t>Chapter 41 District iin given year</t>
  </si>
  <si>
    <t>Coded based on company application</t>
  </si>
  <si>
    <t>Coded based on company applicaton</t>
  </si>
  <si>
    <t>Coded based on company applicaton. Min wages required to qualify for project</t>
  </si>
  <si>
    <t>Coded based on company application. Proposed company wages for qualifying jobs</t>
  </si>
  <si>
    <r>
      <t>See Texas Comptroller of Public Accounts.  2015.  Tax Exemptions and Tax Incidence.  A Report to the Governor and the 84</t>
    </r>
    <r>
      <rPr>
        <vertAlign val="superscript"/>
        <sz val="11"/>
        <rFont val="Garamond"/>
      </rPr>
      <t>th</t>
    </r>
    <r>
      <rPr>
        <sz val="11"/>
        <rFont val="Garamond"/>
      </rPr>
      <t xml:space="preserve"> Texas Legislature.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</si>
</sst>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[$-409]mmmm\ d\,\ yyyy;@"/>
  </numFmts>
  <fonts count="13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</font>
    <font>
      <sz val="9"/>
      <color indexed="81"/>
      <name val="Tahoma"/>
    </font>
    <font>
      <b/>
      <sz val="14"/>
      <name val="Arial"/>
    </font>
    <font>
      <sz val="5"/>
      <name val="Garamond"/>
    </font>
    <font>
      <sz val="8"/>
      <name val="Garamond"/>
    </font>
    <font>
      <sz val="6"/>
      <name val="Garamond"/>
    </font>
    <font>
      <sz val="10"/>
      <name val="Garamond"/>
    </font>
    <font>
      <sz val="11"/>
      <name val="Garamond"/>
    </font>
    <font>
      <b/>
      <sz val="11"/>
      <name val="Garamond"/>
    </font>
    <font>
      <vertAlign val="superscript"/>
      <sz val="11"/>
      <name val="Garamon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5" fillId="0" borderId="0" xfId="0" applyFont="1"/>
    <xf numFmtId="1" fontId="6" fillId="0" borderId="0" xfId="0" applyNumberFormat="1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14" fontId="8" fillId="0" borderId="0" xfId="0" quotePrefix="1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center"/>
    </xf>
    <xf numFmtId="164" fontId="10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wrapText="1"/>
    </xf>
    <xf numFmtId="1" fontId="10" fillId="0" borderId="1" xfId="0" applyNumberFormat="1" applyFont="1" applyBorder="1" applyAlignment="1">
      <alignment wrapText="1"/>
    </xf>
    <xf numFmtId="1" fontId="10" fillId="0" borderId="0" xfId="0" applyNumberFormat="1" applyFont="1" applyFill="1" applyBorder="1" applyAlignment="1">
      <alignment wrapText="1"/>
    </xf>
    <xf numFmtId="1" fontId="11" fillId="0" borderId="0" xfId="0" applyNumberFormat="1" applyFont="1" applyFill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wrapText="1"/>
    </xf>
    <xf numFmtId="0" fontId="0" fillId="0" borderId="0" xfId="0" applyFill="1"/>
    <xf numFmtId="0" fontId="8" fillId="0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j4353/Desktop/C:\Users\nj4353\Dropbox\RAs\RA-Cam\Maryland%20Project\C:\Users\nj4353\Dropbox\bribery\core\Code313\Biennial%20Progress%20Report%20&amp;%20Annual%20Eligibility%20Report%202010\New%20Report%20Master%20For%202010%20Re-design%2010-15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lldow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59"/>
  <sheetViews>
    <sheetView tabSelected="1" zoomScaleNormal="60" zoomScalePageLayoutView="60" workbookViewId="0">
      <pane ySplit="2" topLeftCell="A269" activePane="bottomLeft" state="frozen"/>
      <selection pane="bottomLeft" activeCell="G273" sqref="G273"/>
    </sheetView>
  </sheetViews>
  <sheetFormatPr baseColWidth="10" defaultColWidth="11.5" defaultRowHeight="11" outlineLevelCol="2" x14ac:dyDescent="0.15"/>
  <cols>
    <col min="1" max="1" width="11.5" style="27"/>
    <col min="2" max="3" width="11.5" style="27" customWidth="1" outlineLevel="1"/>
    <col min="4" max="32" width="11.5" style="27" customWidth="1" outlineLevel="2"/>
    <col min="33" max="33" width="11.5" style="27" customWidth="1" outlineLevel="2" collapsed="1"/>
    <col min="34" max="44" width="11.5" style="27" customWidth="1" outlineLevel="2"/>
    <col min="45" max="48" width="11.5" style="27" customWidth="1" outlineLevel="1"/>
    <col min="49" max="94" width="11.5" style="27"/>
    <col min="95" max="95" width="11.5" style="27" customWidth="1" outlineLevel="2"/>
    <col min="96" max="101" width="11.5" style="27"/>
  </cols>
  <sheetData>
    <row r="1" spans="1:102" s="1" customFormat="1" ht="18" x14ac:dyDescent="0.2">
      <c r="A1" s="22" t="s">
        <v>914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 t="s">
        <v>915</v>
      </c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 t="s">
        <v>916</v>
      </c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11" t="s">
        <v>927</v>
      </c>
      <c r="CQ1" s="11"/>
      <c r="CR1" s="11"/>
      <c r="CS1" s="11"/>
      <c r="CT1" s="11"/>
      <c r="CU1" s="11"/>
      <c r="CV1" s="11"/>
      <c r="CW1" s="11"/>
      <c r="CX1" s="11"/>
    </row>
    <row r="2" spans="1:102" ht="99" x14ac:dyDescent="0.15">
      <c r="A2" s="23" t="s">
        <v>0</v>
      </c>
      <c r="B2" s="23" t="s">
        <v>164</v>
      </c>
      <c r="C2" s="23" t="s">
        <v>305</v>
      </c>
      <c r="D2" s="23" t="s">
        <v>500</v>
      </c>
      <c r="E2" s="23" t="s">
        <v>551</v>
      </c>
      <c r="F2" s="23" t="s">
        <v>594</v>
      </c>
      <c r="G2" s="24" t="s">
        <v>597</v>
      </c>
      <c r="H2" s="25" t="s">
        <v>605</v>
      </c>
      <c r="I2" s="23" t="s">
        <v>607</v>
      </c>
      <c r="J2" s="23" t="s">
        <v>608</v>
      </c>
      <c r="K2" s="23" t="s">
        <v>609</v>
      </c>
      <c r="L2" s="23" t="s">
        <v>610</v>
      </c>
      <c r="M2" s="23" t="s">
        <v>611</v>
      </c>
      <c r="N2" s="24" t="s">
        <v>612</v>
      </c>
      <c r="O2" s="24" t="s">
        <v>613</v>
      </c>
      <c r="P2" s="23" t="s">
        <v>614</v>
      </c>
      <c r="Q2" s="24" t="s">
        <v>615</v>
      </c>
      <c r="R2" s="24" t="s">
        <v>616</v>
      </c>
      <c r="S2" s="26" t="s">
        <v>617</v>
      </c>
      <c r="T2" s="26" t="s">
        <v>618</v>
      </c>
      <c r="U2" s="26" t="s">
        <v>619</v>
      </c>
      <c r="V2" s="26" t="s">
        <v>620</v>
      </c>
      <c r="W2" s="26" t="s">
        <v>621</v>
      </c>
      <c r="X2" s="26" t="s">
        <v>622</v>
      </c>
      <c r="Y2" s="26" t="s">
        <v>623</v>
      </c>
      <c r="Z2" s="26" t="s">
        <v>624</v>
      </c>
      <c r="AA2" s="26" t="s">
        <v>625</v>
      </c>
      <c r="AB2" s="26" t="s">
        <v>626</v>
      </c>
      <c r="AC2" s="26" t="s">
        <v>627</v>
      </c>
      <c r="AD2" s="26" t="s">
        <v>628</v>
      </c>
      <c r="AE2" s="26" t="s">
        <v>629</v>
      </c>
      <c r="AF2" s="26" t="s">
        <v>630</v>
      </c>
      <c r="AG2" s="2" t="s">
        <v>632</v>
      </c>
      <c r="AH2" s="2" t="s">
        <v>639</v>
      </c>
      <c r="AI2" s="2" t="s">
        <v>640</v>
      </c>
      <c r="AJ2" s="2" t="s">
        <v>637</v>
      </c>
      <c r="AK2" s="2" t="s">
        <v>638</v>
      </c>
      <c r="AL2" s="2" t="s">
        <v>633</v>
      </c>
      <c r="AM2" s="2" t="s">
        <v>636</v>
      </c>
      <c r="AN2" s="2" t="s">
        <v>634</v>
      </c>
      <c r="AO2" s="2" t="s">
        <v>643</v>
      </c>
      <c r="AP2" s="2" t="s">
        <v>635</v>
      </c>
      <c r="AQ2" s="2" t="s">
        <v>641</v>
      </c>
      <c r="AR2" s="2" t="s">
        <v>644</v>
      </c>
      <c r="AS2" s="2" t="s">
        <v>917</v>
      </c>
      <c r="AT2" s="2" t="s">
        <v>918</v>
      </c>
      <c r="AU2" s="2" t="s">
        <v>919</v>
      </c>
      <c r="AV2" s="2" t="s">
        <v>642</v>
      </c>
      <c r="AW2" s="2" t="s">
        <v>770</v>
      </c>
      <c r="AX2" s="2" t="s">
        <v>906</v>
      </c>
      <c r="AY2" s="23" t="s">
        <v>771</v>
      </c>
      <c r="AZ2" s="23" t="s">
        <v>772</v>
      </c>
      <c r="BA2" s="23" t="s">
        <v>773</v>
      </c>
      <c r="BB2" s="23" t="s">
        <v>774</v>
      </c>
      <c r="BC2" s="23" t="s">
        <v>775</v>
      </c>
      <c r="BD2" s="23" t="s">
        <v>776</v>
      </c>
      <c r="BE2" s="23" t="s">
        <v>777</v>
      </c>
      <c r="BF2" s="23" t="s">
        <v>778</v>
      </c>
      <c r="BG2" s="23" t="s">
        <v>779</v>
      </c>
      <c r="BH2" s="23" t="s">
        <v>780</v>
      </c>
      <c r="BI2" s="23" t="s">
        <v>781</v>
      </c>
      <c r="BJ2" s="23" t="s">
        <v>782</v>
      </c>
      <c r="BK2" s="23" t="s">
        <v>783</v>
      </c>
      <c r="BL2" s="23" t="s">
        <v>784</v>
      </c>
      <c r="BM2" s="23" t="s">
        <v>785</v>
      </c>
      <c r="BN2" s="23" t="s">
        <v>786</v>
      </c>
      <c r="BO2" s="23" t="s">
        <v>787</v>
      </c>
      <c r="BP2" s="23" t="s">
        <v>788</v>
      </c>
      <c r="BQ2" s="23" t="s">
        <v>789</v>
      </c>
      <c r="BR2" s="23" t="s">
        <v>790</v>
      </c>
      <c r="BS2" s="23" t="s">
        <v>791</v>
      </c>
      <c r="BT2" s="23" t="s">
        <v>792</v>
      </c>
      <c r="BU2" s="23" t="s">
        <v>793</v>
      </c>
      <c r="BV2" s="23" t="s">
        <v>794</v>
      </c>
      <c r="BW2" s="23" t="s">
        <v>795</v>
      </c>
      <c r="BX2" s="23" t="s">
        <v>796</v>
      </c>
      <c r="BY2" s="23" t="s">
        <v>797</v>
      </c>
      <c r="BZ2" s="23" t="s">
        <v>798</v>
      </c>
      <c r="CA2" s="23" t="s">
        <v>799</v>
      </c>
      <c r="CB2" s="23" t="s">
        <v>800</v>
      </c>
      <c r="CC2" s="23" t="s">
        <v>801</v>
      </c>
      <c r="CD2" s="23" t="s">
        <v>802</v>
      </c>
      <c r="CE2" s="23" t="s">
        <v>803</v>
      </c>
      <c r="CF2" s="23" t="s">
        <v>804</v>
      </c>
      <c r="CG2" s="23" t="s">
        <v>805</v>
      </c>
      <c r="CH2" s="23" t="s">
        <v>806</v>
      </c>
      <c r="CI2" s="23" t="s">
        <v>807</v>
      </c>
      <c r="CJ2" s="23" t="s">
        <v>808</v>
      </c>
      <c r="CK2" s="23" t="s">
        <v>809</v>
      </c>
      <c r="CL2" s="23" t="s">
        <v>810</v>
      </c>
      <c r="CM2" s="23" t="s">
        <v>811</v>
      </c>
      <c r="CN2" s="23" t="s">
        <v>812</v>
      </c>
      <c r="CO2" s="23" t="s">
        <v>813</v>
      </c>
      <c r="CP2" s="10" t="s">
        <v>921</v>
      </c>
      <c r="CQ2" s="2" t="s">
        <v>920</v>
      </c>
      <c r="CR2" s="10" t="s">
        <v>922</v>
      </c>
      <c r="CS2" s="10" t="s">
        <v>923</v>
      </c>
      <c r="CT2" s="10" t="s">
        <v>924</v>
      </c>
      <c r="CU2" s="10" t="s">
        <v>925</v>
      </c>
      <c r="CV2" s="10" t="s">
        <v>926</v>
      </c>
      <c r="CW2" s="27" t="s">
        <v>929</v>
      </c>
    </row>
    <row r="3" spans="1:102" ht="14" x14ac:dyDescent="0.2">
      <c r="A3" s="28" t="s">
        <v>1</v>
      </c>
      <c r="B3" s="28" t="s">
        <v>165</v>
      </c>
      <c r="C3" s="28" t="s">
        <v>306</v>
      </c>
      <c r="D3" s="28" t="s">
        <v>306</v>
      </c>
      <c r="E3" s="28" t="s">
        <v>306</v>
      </c>
      <c r="F3" s="28">
        <v>325000</v>
      </c>
      <c r="G3" s="28" t="s">
        <v>598</v>
      </c>
      <c r="H3" s="3">
        <v>37593</v>
      </c>
      <c r="I3" s="28">
        <v>2003</v>
      </c>
      <c r="J3" s="28">
        <v>2005</v>
      </c>
      <c r="K3" s="28">
        <v>30</v>
      </c>
      <c r="L3" s="28">
        <v>50</v>
      </c>
      <c r="M3" s="28">
        <v>59</v>
      </c>
      <c r="N3" s="4">
        <v>109384</v>
      </c>
      <c r="O3" s="4">
        <v>724000</v>
      </c>
      <c r="P3" s="28">
        <v>2005</v>
      </c>
      <c r="Q3" s="5">
        <v>30000000</v>
      </c>
      <c r="R3" s="5">
        <v>30000000</v>
      </c>
      <c r="S3" s="6">
        <v>263000000</v>
      </c>
      <c r="T3" s="6">
        <v>171000000</v>
      </c>
      <c r="U3" s="6">
        <v>247456700</v>
      </c>
      <c r="V3" s="6">
        <v>194985589</v>
      </c>
      <c r="W3" s="6">
        <v>166375629</v>
      </c>
      <c r="X3" s="6">
        <v>19072576.21748</v>
      </c>
      <c r="Y3" s="6">
        <v>166375629</v>
      </c>
      <c r="Z3" s="6">
        <v>5742872.6071199998</v>
      </c>
      <c r="AA3" s="6">
        <v>13329703.61036</v>
      </c>
      <c r="AB3" s="6">
        <v>22277969.085794002</v>
      </c>
      <c r="AC3" s="6">
        <v>14013258.577099999</v>
      </c>
      <c r="AD3" s="7">
        <v>0.62901867414996271</v>
      </c>
      <c r="AE3" s="6">
        <v>0</v>
      </c>
      <c r="AF3" s="6">
        <v>1897467</v>
      </c>
      <c r="AG3" s="10" t="s">
        <v>645</v>
      </c>
      <c r="AH3" s="10"/>
      <c r="AI3" s="10" t="s">
        <v>598</v>
      </c>
      <c r="AJ3" s="10"/>
      <c r="AK3" s="10"/>
      <c r="AL3" s="10"/>
      <c r="AM3" s="10"/>
      <c r="AN3" s="10"/>
      <c r="AO3" s="10"/>
      <c r="AP3" s="10"/>
      <c r="AQ3" s="10"/>
      <c r="AR3" s="10">
        <v>90500</v>
      </c>
      <c r="AS3" s="10">
        <v>1</v>
      </c>
      <c r="AT3" s="10">
        <v>1</v>
      </c>
      <c r="AU3" s="10">
        <v>1</v>
      </c>
      <c r="AV3" s="10" t="s">
        <v>907</v>
      </c>
      <c r="AW3" s="8" t="s">
        <v>822</v>
      </c>
      <c r="AX3" s="8">
        <v>12306</v>
      </c>
      <c r="AY3" s="10">
        <v>0</v>
      </c>
      <c r="AZ3" s="10">
        <v>0</v>
      </c>
      <c r="BA3" s="10">
        <v>0</v>
      </c>
      <c r="BB3" s="10"/>
      <c r="BC3" s="10">
        <v>0</v>
      </c>
      <c r="BD3" s="10" t="s">
        <v>814</v>
      </c>
      <c r="BE3" s="10">
        <v>0</v>
      </c>
      <c r="BF3" s="10" t="s">
        <v>814</v>
      </c>
      <c r="BG3" s="10">
        <v>3019449</v>
      </c>
      <c r="BH3" s="10" t="s">
        <v>814</v>
      </c>
      <c r="BI3" s="10">
        <v>4718188</v>
      </c>
      <c r="BJ3" s="10" t="s">
        <v>814</v>
      </c>
      <c r="BK3" s="10">
        <v>8425109</v>
      </c>
      <c r="BL3" s="10" t="s">
        <v>814</v>
      </c>
      <c r="BM3" s="10">
        <v>12295814</v>
      </c>
      <c r="BN3" s="10" t="s">
        <v>814</v>
      </c>
      <c r="BO3" s="10">
        <v>10564907</v>
      </c>
      <c r="BP3" s="10" t="s">
        <v>814</v>
      </c>
      <c r="BQ3" s="10">
        <v>13150753</v>
      </c>
      <c r="BR3" s="10" t="s">
        <v>814</v>
      </c>
      <c r="BS3" s="10">
        <v>15289073</v>
      </c>
      <c r="BT3" s="10" t="s">
        <v>814</v>
      </c>
      <c r="BU3" s="10">
        <v>13860086</v>
      </c>
      <c r="BV3" s="10" t="s">
        <v>814</v>
      </c>
      <c r="BW3" s="10">
        <v>12373223</v>
      </c>
      <c r="BX3" s="10" t="s">
        <v>814</v>
      </c>
      <c r="BY3" s="10">
        <v>7901992</v>
      </c>
      <c r="BZ3" s="10" t="s">
        <v>814</v>
      </c>
      <c r="CA3" s="10">
        <v>10123233</v>
      </c>
      <c r="CB3" s="10" t="s">
        <v>814</v>
      </c>
      <c r="CC3" s="10">
        <v>1502310</v>
      </c>
      <c r="CD3" s="10" t="s">
        <v>814</v>
      </c>
      <c r="CE3" s="10">
        <v>1228315</v>
      </c>
      <c r="CF3" s="10" t="s">
        <v>814</v>
      </c>
      <c r="CG3" s="10">
        <v>1221560</v>
      </c>
      <c r="CH3" s="10" t="s">
        <v>814</v>
      </c>
      <c r="CI3" s="10">
        <v>1079058</v>
      </c>
      <c r="CJ3" s="10" t="s">
        <v>814</v>
      </c>
      <c r="CK3" s="10">
        <v>1123862</v>
      </c>
      <c r="CL3" s="10" t="s">
        <v>814</v>
      </c>
      <c r="CM3" s="10">
        <v>1321025</v>
      </c>
      <c r="CN3" s="10" t="s">
        <v>814</v>
      </c>
      <c r="CO3" s="10">
        <v>0</v>
      </c>
      <c r="CP3" s="10">
        <v>1</v>
      </c>
      <c r="CQ3" s="6">
        <v>0</v>
      </c>
      <c r="CR3" s="10">
        <v>0</v>
      </c>
      <c r="CS3" s="10">
        <v>0</v>
      </c>
      <c r="CT3" s="10">
        <v>0</v>
      </c>
      <c r="CU3" s="10">
        <v>0</v>
      </c>
      <c r="CV3" s="10">
        <v>0</v>
      </c>
      <c r="CW3" s="27">
        <v>0</v>
      </c>
    </row>
    <row r="4" spans="1:102" ht="14" x14ac:dyDescent="0.2">
      <c r="A4" s="28" t="s">
        <v>2</v>
      </c>
      <c r="B4" s="28" t="s">
        <v>166</v>
      </c>
      <c r="C4" s="28" t="s">
        <v>307</v>
      </c>
      <c r="D4" s="28" t="s">
        <v>307</v>
      </c>
      <c r="E4" s="28" t="s">
        <v>552</v>
      </c>
      <c r="F4" s="28">
        <v>325110</v>
      </c>
      <c r="G4" s="28" t="s">
        <v>598</v>
      </c>
      <c r="H4" s="3">
        <v>37600</v>
      </c>
      <c r="I4" s="28">
        <v>2003</v>
      </c>
      <c r="J4" s="28">
        <v>2005</v>
      </c>
      <c r="K4" s="28">
        <v>10</v>
      </c>
      <c r="L4" s="28">
        <v>33</v>
      </c>
      <c r="M4" s="28">
        <v>33</v>
      </c>
      <c r="N4" s="4">
        <v>96120</v>
      </c>
      <c r="O4" s="4">
        <v>3171960</v>
      </c>
      <c r="P4" s="28">
        <v>2003</v>
      </c>
      <c r="Q4" s="5">
        <v>30000000</v>
      </c>
      <c r="R4" s="5">
        <v>30000000</v>
      </c>
      <c r="S4" s="6">
        <v>280000000</v>
      </c>
      <c r="T4" s="6">
        <v>240544750</v>
      </c>
      <c r="U4" s="6">
        <v>287174319</v>
      </c>
      <c r="V4" s="6">
        <v>38852000</v>
      </c>
      <c r="W4" s="6">
        <v>30799700</v>
      </c>
      <c r="X4" s="6">
        <v>19854006.557999998</v>
      </c>
      <c r="Y4" s="6">
        <v>30799700</v>
      </c>
      <c r="Z4" s="6">
        <v>7179667.7800000003</v>
      </c>
      <c r="AA4" s="6">
        <v>12674338.777999997</v>
      </c>
      <c r="AB4" s="6">
        <v>20466100.083991997</v>
      </c>
      <c r="AC4" s="6">
        <v>15900689.677999999</v>
      </c>
      <c r="AD4" s="7">
        <v>0.77692816964366684</v>
      </c>
      <c r="AE4" s="6">
        <v>3190479</v>
      </c>
      <c r="AF4" s="6">
        <v>1886281</v>
      </c>
      <c r="AG4" s="10" t="s">
        <v>645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>
        <v>39520</v>
      </c>
      <c r="AS4" s="10">
        <v>1</v>
      </c>
      <c r="AT4" s="10">
        <v>0</v>
      </c>
      <c r="AU4" s="10">
        <v>0</v>
      </c>
      <c r="AV4" s="10"/>
      <c r="AW4" s="8" t="s">
        <v>815</v>
      </c>
      <c r="AX4" s="8">
        <v>4972</v>
      </c>
      <c r="AY4" s="10">
        <v>0</v>
      </c>
      <c r="AZ4" s="10">
        <v>0</v>
      </c>
      <c r="BA4" s="10">
        <v>0</v>
      </c>
      <c r="BB4" s="10"/>
      <c r="BC4" s="10">
        <v>0</v>
      </c>
      <c r="BD4" s="10"/>
      <c r="BE4" s="10">
        <v>0</v>
      </c>
      <c r="BF4" s="10"/>
      <c r="BG4" s="10">
        <v>644495</v>
      </c>
      <c r="BH4" s="10"/>
      <c r="BI4" s="10">
        <v>0</v>
      </c>
      <c r="BJ4" s="10"/>
      <c r="BK4" s="10">
        <v>0</v>
      </c>
      <c r="BL4" s="10" t="s">
        <v>814</v>
      </c>
      <c r="BM4" s="10">
        <v>4289040</v>
      </c>
      <c r="BN4" s="10" t="s">
        <v>814</v>
      </c>
      <c r="BO4" s="10">
        <v>7962123</v>
      </c>
      <c r="BP4" s="10" t="s">
        <v>814</v>
      </c>
      <c r="BQ4" s="10">
        <v>11698540</v>
      </c>
      <c r="BR4" s="10" t="s">
        <v>814</v>
      </c>
      <c r="BS4" s="10">
        <v>13024415</v>
      </c>
      <c r="BT4" s="10" t="s">
        <v>814</v>
      </c>
      <c r="BU4" s="10">
        <v>12998998</v>
      </c>
      <c r="BV4" s="10" t="s">
        <v>814</v>
      </c>
      <c r="BW4" s="10">
        <v>10783732</v>
      </c>
      <c r="BX4" s="10" t="s">
        <v>814</v>
      </c>
      <c r="BY4" s="10">
        <v>8560751</v>
      </c>
      <c r="BZ4" s="10" t="s">
        <v>814</v>
      </c>
      <c r="CA4" s="10">
        <v>10042210</v>
      </c>
      <c r="CB4" s="10" t="s">
        <v>814</v>
      </c>
      <c r="CC4" s="10">
        <v>5503360</v>
      </c>
      <c r="CD4" s="10" t="s">
        <v>814</v>
      </c>
      <c r="CE4" s="10">
        <v>1194672</v>
      </c>
      <c r="CF4" s="10" t="s">
        <v>814</v>
      </c>
      <c r="CG4" s="10">
        <v>1662924</v>
      </c>
      <c r="CH4" s="10" t="s">
        <v>814</v>
      </c>
      <c r="CI4" s="10">
        <v>0</v>
      </c>
      <c r="CJ4" s="10" t="s">
        <v>814</v>
      </c>
      <c r="CK4" s="10">
        <v>0</v>
      </c>
      <c r="CL4" s="10" t="s">
        <v>814</v>
      </c>
      <c r="CM4" s="10">
        <v>0</v>
      </c>
      <c r="CN4" s="10" t="s">
        <v>814</v>
      </c>
      <c r="CO4" s="10">
        <v>0</v>
      </c>
      <c r="CP4" s="10">
        <v>1</v>
      </c>
      <c r="CQ4" s="6">
        <v>0</v>
      </c>
      <c r="CR4" s="10">
        <v>0.2006503</v>
      </c>
      <c r="CS4" s="10">
        <v>0</v>
      </c>
      <c r="CT4" s="10">
        <v>0</v>
      </c>
      <c r="CU4" s="10">
        <v>1</v>
      </c>
      <c r="CV4" s="10">
        <v>0</v>
      </c>
      <c r="CW4" s="27">
        <v>0</v>
      </c>
    </row>
    <row r="5" spans="1:102" ht="14" x14ac:dyDescent="0.2">
      <c r="A5" s="28" t="s">
        <v>3</v>
      </c>
      <c r="B5" s="28" t="s">
        <v>166</v>
      </c>
      <c r="C5" s="28" t="s">
        <v>308</v>
      </c>
      <c r="D5" s="28" t="s">
        <v>308</v>
      </c>
      <c r="E5" s="28" t="s">
        <v>308</v>
      </c>
      <c r="F5" s="28">
        <v>324110</v>
      </c>
      <c r="G5" s="28" t="s">
        <v>598</v>
      </c>
      <c r="H5" s="3">
        <v>37610</v>
      </c>
      <c r="I5" s="28">
        <v>2003</v>
      </c>
      <c r="J5" s="28">
        <v>2005</v>
      </c>
      <c r="K5" s="28">
        <v>12</v>
      </c>
      <c r="L5" s="28">
        <v>12</v>
      </c>
      <c r="M5" s="28">
        <v>12</v>
      </c>
      <c r="N5" s="4">
        <v>83468</v>
      </c>
      <c r="O5" s="4">
        <v>1001616</v>
      </c>
      <c r="P5" s="28">
        <v>2004</v>
      </c>
      <c r="Q5" s="5">
        <v>30000000</v>
      </c>
      <c r="R5" s="5">
        <v>30000000</v>
      </c>
      <c r="S5" s="6">
        <v>550000000</v>
      </c>
      <c r="T5" s="6">
        <v>104105700</v>
      </c>
      <c r="U5" s="6">
        <v>104850200</v>
      </c>
      <c r="V5" s="6">
        <v>56663100</v>
      </c>
      <c r="W5" s="6">
        <v>56663101</v>
      </c>
      <c r="X5" s="6">
        <v>8695777.0739999991</v>
      </c>
      <c r="Y5" s="6">
        <v>56663102</v>
      </c>
      <c r="Z5" s="6">
        <v>4462401.2884</v>
      </c>
      <c r="AA5" s="6">
        <v>4233375.7855999991</v>
      </c>
      <c r="AB5" s="6">
        <v>9787448.3778659999</v>
      </c>
      <c r="AC5" s="6">
        <v>4690140.7789340001</v>
      </c>
      <c r="AD5" s="7">
        <v>0.47919954188883412</v>
      </c>
      <c r="AE5" s="6">
        <v>1392791</v>
      </c>
      <c r="AF5" s="6">
        <v>514813</v>
      </c>
      <c r="AG5" s="10" t="s">
        <v>645</v>
      </c>
      <c r="AH5" s="10" t="s">
        <v>653</v>
      </c>
      <c r="AI5" s="10" t="s">
        <v>598</v>
      </c>
      <c r="AJ5" s="10"/>
      <c r="AK5" s="10"/>
      <c r="AL5" s="10"/>
      <c r="AM5" s="10"/>
      <c r="AN5" s="10"/>
      <c r="AO5" s="10"/>
      <c r="AP5" s="10"/>
      <c r="AQ5" s="10"/>
      <c r="AR5" s="10">
        <f>1798.49*52</f>
        <v>93521.48</v>
      </c>
      <c r="AS5" s="10">
        <v>0</v>
      </c>
      <c r="AT5" s="10">
        <v>1</v>
      </c>
      <c r="AU5" s="10">
        <v>1</v>
      </c>
      <c r="AV5" s="10"/>
      <c r="AW5" s="8" t="s">
        <v>816</v>
      </c>
      <c r="AX5" s="8">
        <v>8826</v>
      </c>
      <c r="AY5" s="10">
        <v>0</v>
      </c>
      <c r="AZ5" s="10">
        <v>0</v>
      </c>
      <c r="BA5" s="10">
        <v>0</v>
      </c>
      <c r="BB5" s="10"/>
      <c r="BC5" s="10">
        <v>0</v>
      </c>
      <c r="BD5" s="10"/>
      <c r="BE5" s="10">
        <v>0</v>
      </c>
      <c r="BF5" s="10"/>
      <c r="BG5" s="10">
        <v>0</v>
      </c>
      <c r="BH5" s="10"/>
      <c r="BI5" s="10">
        <v>0</v>
      </c>
      <c r="BJ5" s="10"/>
      <c r="BK5" s="10">
        <v>0</v>
      </c>
      <c r="BL5" s="10"/>
      <c r="BM5" s="10">
        <v>0</v>
      </c>
      <c r="BN5" s="10"/>
      <c r="BO5" s="10">
        <v>0</v>
      </c>
      <c r="BP5" s="10"/>
      <c r="BQ5" s="10">
        <v>0</v>
      </c>
      <c r="BR5" s="10"/>
      <c r="BS5" s="10">
        <v>0</v>
      </c>
      <c r="BT5" s="10"/>
      <c r="BU5" s="10">
        <v>0</v>
      </c>
      <c r="BV5" s="10"/>
      <c r="BW5" s="10">
        <v>0</v>
      </c>
      <c r="BX5" s="10" t="s">
        <v>814</v>
      </c>
      <c r="BY5" s="10">
        <v>0</v>
      </c>
      <c r="BZ5" s="10" t="s">
        <v>814</v>
      </c>
      <c r="CA5" s="10">
        <v>0</v>
      </c>
      <c r="CB5" s="10" t="s">
        <v>814</v>
      </c>
      <c r="CC5" s="10">
        <v>0</v>
      </c>
      <c r="CD5" s="10" t="s">
        <v>814</v>
      </c>
      <c r="CE5" s="10">
        <v>0</v>
      </c>
      <c r="CF5" s="10" t="s">
        <v>814</v>
      </c>
      <c r="CG5" s="10">
        <v>0</v>
      </c>
      <c r="CH5" s="10" t="s">
        <v>814</v>
      </c>
      <c r="CI5" s="10">
        <v>0</v>
      </c>
      <c r="CJ5" s="10" t="s">
        <v>814</v>
      </c>
      <c r="CK5" s="10">
        <v>0</v>
      </c>
      <c r="CL5" s="10" t="s">
        <v>814</v>
      </c>
      <c r="CM5" s="10">
        <v>0</v>
      </c>
      <c r="CN5" s="10" t="s">
        <v>814</v>
      </c>
      <c r="CO5" s="10">
        <v>0</v>
      </c>
      <c r="CP5" s="10">
        <v>1</v>
      </c>
      <c r="CQ5" s="6">
        <v>0</v>
      </c>
      <c r="CR5" s="10">
        <v>0.29696139999999999</v>
      </c>
      <c r="CS5" s="10">
        <v>0</v>
      </c>
      <c r="CT5" s="10">
        <v>1</v>
      </c>
      <c r="CU5" s="10">
        <v>0</v>
      </c>
      <c r="CV5" s="10">
        <v>0</v>
      </c>
      <c r="CW5" s="27">
        <v>0</v>
      </c>
    </row>
    <row r="6" spans="1:102" ht="14" x14ac:dyDescent="0.2">
      <c r="A6" s="28" t="s">
        <v>4</v>
      </c>
      <c r="B6" s="28" t="s">
        <v>166</v>
      </c>
      <c r="C6" s="28" t="s">
        <v>309</v>
      </c>
      <c r="D6" s="28" t="s">
        <v>309</v>
      </c>
      <c r="E6" s="28" t="s">
        <v>309</v>
      </c>
      <c r="F6" s="28">
        <v>324110</v>
      </c>
      <c r="G6" s="28" t="s">
        <v>598</v>
      </c>
      <c r="H6" s="3">
        <v>37882</v>
      </c>
      <c r="I6" s="28">
        <v>2004</v>
      </c>
      <c r="J6" s="28">
        <v>2006</v>
      </c>
      <c r="K6" s="28">
        <v>10</v>
      </c>
      <c r="L6" s="28">
        <v>13</v>
      </c>
      <c r="M6" s="28">
        <v>13</v>
      </c>
      <c r="N6" s="4">
        <v>113475</v>
      </c>
      <c r="O6" s="4">
        <v>1524393</v>
      </c>
      <c r="P6" s="28">
        <v>2004</v>
      </c>
      <c r="Q6" s="5">
        <v>30000000</v>
      </c>
      <c r="R6" s="5">
        <v>30000000</v>
      </c>
      <c r="S6" s="6">
        <v>30000000</v>
      </c>
      <c r="T6" s="6">
        <v>35338000</v>
      </c>
      <c r="U6" s="6">
        <v>337876709</v>
      </c>
      <c r="V6" s="6">
        <v>201487100</v>
      </c>
      <c r="W6" s="6">
        <v>201487100</v>
      </c>
      <c r="X6" s="6">
        <v>19920534.932999998</v>
      </c>
      <c r="Y6" s="6">
        <v>30000000</v>
      </c>
      <c r="Z6" s="6">
        <v>4638038.125</v>
      </c>
      <c r="AA6" s="6">
        <v>15282496.807999998</v>
      </c>
      <c r="AB6" s="6">
        <v>25380534.932999998</v>
      </c>
      <c r="AC6" s="6">
        <v>16460664.932999998</v>
      </c>
      <c r="AD6" s="7">
        <v>0.64855468871925526</v>
      </c>
      <c r="AE6" s="6">
        <v>0</v>
      </c>
      <c r="AF6" s="6">
        <v>2278142</v>
      </c>
      <c r="AG6" s="10" t="s">
        <v>645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>
        <v>36400</v>
      </c>
      <c r="AS6" s="10">
        <v>1</v>
      </c>
      <c r="AT6" s="10">
        <v>1</v>
      </c>
      <c r="AU6" s="10">
        <v>0</v>
      </c>
      <c r="AV6" s="10" t="s">
        <v>908</v>
      </c>
      <c r="AW6" s="8" t="s">
        <v>817</v>
      </c>
      <c r="AX6" s="8">
        <v>19171</v>
      </c>
      <c r="AY6" s="10">
        <v>0</v>
      </c>
      <c r="AZ6" s="10">
        <v>0</v>
      </c>
      <c r="BA6" s="10">
        <v>0</v>
      </c>
      <c r="BB6" s="10"/>
      <c r="BC6" s="10">
        <v>0</v>
      </c>
      <c r="BD6" s="10"/>
      <c r="BE6" s="10">
        <v>0</v>
      </c>
      <c r="BF6" s="10"/>
      <c r="BG6" s="10">
        <v>0</v>
      </c>
      <c r="BH6" s="10"/>
      <c r="BI6" s="10">
        <v>0</v>
      </c>
      <c r="BJ6" s="10"/>
      <c r="BK6" s="10">
        <v>0</v>
      </c>
      <c r="BL6" s="10"/>
      <c r="BM6" s="10">
        <v>0</v>
      </c>
      <c r="BN6" s="10"/>
      <c r="BO6" s="10">
        <v>0</v>
      </c>
      <c r="BP6" s="10"/>
      <c r="BQ6" s="10">
        <v>0</v>
      </c>
      <c r="BR6" s="10"/>
      <c r="BS6" s="10">
        <v>0</v>
      </c>
      <c r="BT6" s="10"/>
      <c r="BU6" s="10">
        <v>0</v>
      </c>
      <c r="BV6" s="10"/>
      <c r="BW6" s="10">
        <v>0</v>
      </c>
      <c r="BX6" s="10" t="s">
        <v>814</v>
      </c>
      <c r="BY6" s="10">
        <v>27615</v>
      </c>
      <c r="BZ6" s="10" t="s">
        <v>814</v>
      </c>
      <c r="CA6" s="10">
        <v>0</v>
      </c>
      <c r="CB6" s="10" t="s">
        <v>814</v>
      </c>
      <c r="CC6" s="10">
        <v>0</v>
      </c>
      <c r="CD6" s="10" t="s">
        <v>814</v>
      </c>
      <c r="CE6" s="10">
        <v>0</v>
      </c>
      <c r="CF6" s="10" t="s">
        <v>814</v>
      </c>
      <c r="CG6" s="10">
        <v>0</v>
      </c>
      <c r="CH6" s="10" t="s">
        <v>814</v>
      </c>
      <c r="CI6" s="10">
        <v>0</v>
      </c>
      <c r="CJ6" s="10" t="s">
        <v>814</v>
      </c>
      <c r="CK6" s="10">
        <v>0</v>
      </c>
      <c r="CL6" s="10" t="s">
        <v>814</v>
      </c>
      <c r="CM6" s="10">
        <v>0</v>
      </c>
      <c r="CN6" s="10" t="s">
        <v>814</v>
      </c>
      <c r="CO6" s="10">
        <v>0</v>
      </c>
      <c r="CP6" s="10">
        <v>1</v>
      </c>
      <c r="CQ6" s="6">
        <v>0</v>
      </c>
      <c r="CR6" s="10">
        <v>0</v>
      </c>
      <c r="CS6" s="10">
        <v>0</v>
      </c>
      <c r="CT6" s="10">
        <v>1</v>
      </c>
      <c r="CU6" s="10">
        <v>0</v>
      </c>
      <c r="CV6" s="10">
        <v>0</v>
      </c>
      <c r="CW6" s="27">
        <v>0</v>
      </c>
    </row>
    <row r="7" spans="1:102" ht="14" x14ac:dyDescent="0.2">
      <c r="A7" s="28" t="s">
        <v>5</v>
      </c>
      <c r="B7" s="28" t="s">
        <v>168</v>
      </c>
      <c r="C7" s="28" t="s">
        <v>310</v>
      </c>
      <c r="D7" s="28" t="s">
        <v>310</v>
      </c>
      <c r="E7" s="28" t="s">
        <v>553</v>
      </c>
      <c r="F7" s="28">
        <v>325199</v>
      </c>
      <c r="G7" s="28" t="s">
        <v>598</v>
      </c>
      <c r="H7" s="3">
        <v>37882</v>
      </c>
      <c r="I7" s="28">
        <v>2004</v>
      </c>
      <c r="J7" s="28">
        <v>2006</v>
      </c>
      <c r="K7" s="28">
        <v>10</v>
      </c>
      <c r="L7" s="28">
        <v>32</v>
      </c>
      <c r="M7" s="28">
        <v>32</v>
      </c>
      <c r="N7" s="4">
        <v>94093</v>
      </c>
      <c r="O7" s="4">
        <v>3010976</v>
      </c>
      <c r="P7" s="28">
        <v>2005</v>
      </c>
      <c r="Q7" s="5">
        <v>30000000</v>
      </c>
      <c r="R7" s="5">
        <v>30000000</v>
      </c>
      <c r="S7" s="6">
        <v>87000000</v>
      </c>
      <c r="T7" s="6">
        <v>89604322</v>
      </c>
      <c r="U7" s="6">
        <v>89604322</v>
      </c>
      <c r="V7" s="6">
        <v>84649180</v>
      </c>
      <c r="W7" s="6">
        <v>74893900</v>
      </c>
      <c r="X7" s="6">
        <v>7137457.3449000008</v>
      </c>
      <c r="Y7" s="6">
        <v>30000000</v>
      </c>
      <c r="Z7" s="6">
        <v>3567863.45</v>
      </c>
      <c r="AA7" s="6">
        <v>3569593.8949000007</v>
      </c>
      <c r="AB7" s="6">
        <v>9140548.7013479993</v>
      </c>
      <c r="AC7" s="6">
        <v>3972425.2449000007</v>
      </c>
      <c r="AD7" s="7">
        <v>0.43459373990471367</v>
      </c>
      <c r="AE7" s="6">
        <v>1778895</v>
      </c>
      <c r="AF7" s="6">
        <v>415591</v>
      </c>
      <c r="AG7" s="10" t="s">
        <v>645</v>
      </c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>
        <f>1405.9*52</f>
        <v>73106.8</v>
      </c>
      <c r="AS7" s="10">
        <v>1</v>
      </c>
      <c r="AT7" s="10">
        <v>1</v>
      </c>
      <c r="AU7" s="10">
        <v>1</v>
      </c>
      <c r="AV7" s="10" t="s">
        <v>909</v>
      </c>
      <c r="AW7" s="8" t="s">
        <v>817</v>
      </c>
      <c r="AX7" s="8">
        <v>19171</v>
      </c>
      <c r="AY7" s="10">
        <v>0</v>
      </c>
      <c r="AZ7" s="10">
        <v>0</v>
      </c>
      <c r="BA7" s="10">
        <v>0</v>
      </c>
      <c r="BB7" s="10"/>
      <c r="BC7" s="10">
        <v>0</v>
      </c>
      <c r="BD7" s="10"/>
      <c r="BE7" s="10">
        <v>0</v>
      </c>
      <c r="BF7" s="10"/>
      <c r="BG7" s="10">
        <v>0</v>
      </c>
      <c r="BH7" s="10"/>
      <c r="BI7" s="10">
        <v>0</v>
      </c>
      <c r="BJ7" s="10"/>
      <c r="BK7" s="10">
        <v>0</v>
      </c>
      <c r="BL7" s="10"/>
      <c r="BM7" s="10">
        <v>0</v>
      </c>
      <c r="BN7" s="10"/>
      <c r="BO7" s="10">
        <v>0</v>
      </c>
      <c r="BP7" s="10"/>
      <c r="BQ7" s="10">
        <v>0</v>
      </c>
      <c r="BR7" s="10"/>
      <c r="BS7" s="10">
        <v>0</v>
      </c>
      <c r="BT7" s="10"/>
      <c r="BU7" s="10">
        <v>0</v>
      </c>
      <c r="BV7" s="10"/>
      <c r="BW7" s="10">
        <v>0</v>
      </c>
      <c r="BX7" s="10" t="s">
        <v>814</v>
      </c>
      <c r="BY7" s="10">
        <v>27615</v>
      </c>
      <c r="BZ7" s="10" t="s">
        <v>814</v>
      </c>
      <c r="CA7" s="10">
        <v>0</v>
      </c>
      <c r="CB7" s="10" t="s">
        <v>814</v>
      </c>
      <c r="CC7" s="10">
        <v>0</v>
      </c>
      <c r="CD7" s="10" t="s">
        <v>814</v>
      </c>
      <c r="CE7" s="10">
        <v>0</v>
      </c>
      <c r="CF7" s="10" t="s">
        <v>814</v>
      </c>
      <c r="CG7" s="10">
        <v>0</v>
      </c>
      <c r="CH7" s="10" t="s">
        <v>814</v>
      </c>
      <c r="CI7" s="10">
        <v>0</v>
      </c>
      <c r="CJ7" s="10" t="s">
        <v>814</v>
      </c>
      <c r="CK7" s="10">
        <v>0</v>
      </c>
      <c r="CL7" s="10" t="s">
        <v>814</v>
      </c>
      <c r="CM7" s="10">
        <v>0</v>
      </c>
      <c r="CN7" s="10" t="s">
        <v>814</v>
      </c>
      <c r="CO7" s="10">
        <v>0</v>
      </c>
      <c r="CP7" s="10">
        <v>1</v>
      </c>
      <c r="CQ7" s="6">
        <v>0</v>
      </c>
      <c r="CR7" s="10">
        <v>0.44781090000000001</v>
      </c>
      <c r="CS7" s="10">
        <v>0</v>
      </c>
      <c r="CT7" s="10">
        <v>0</v>
      </c>
      <c r="CU7" s="10">
        <v>0</v>
      </c>
      <c r="CV7" s="10">
        <v>0</v>
      </c>
      <c r="CW7" s="27">
        <v>0</v>
      </c>
    </row>
    <row r="8" spans="1:102" ht="14" x14ac:dyDescent="0.2">
      <c r="A8" s="28" t="s">
        <v>6</v>
      </c>
      <c r="B8" s="28" t="s">
        <v>169</v>
      </c>
      <c r="C8" s="28" t="s">
        <v>311</v>
      </c>
      <c r="D8" s="28" t="s">
        <v>311</v>
      </c>
      <c r="E8" s="28" t="s">
        <v>554</v>
      </c>
      <c r="F8" s="28">
        <v>221119</v>
      </c>
      <c r="G8" s="28" t="s">
        <v>599</v>
      </c>
      <c r="H8" s="3">
        <v>37977</v>
      </c>
      <c r="I8" s="28">
        <v>2004</v>
      </c>
      <c r="J8" s="28">
        <v>2006</v>
      </c>
      <c r="K8" s="28">
        <v>8</v>
      </c>
      <c r="L8" s="28">
        <v>7.53</v>
      </c>
      <c r="M8" s="28">
        <v>7.53</v>
      </c>
      <c r="N8" s="4">
        <v>43704</v>
      </c>
      <c r="O8" s="4">
        <v>329091.12</v>
      </c>
      <c r="P8" s="28">
        <v>2005</v>
      </c>
      <c r="Q8" s="5"/>
      <c r="R8" s="5"/>
      <c r="S8" s="6">
        <v>86000000</v>
      </c>
      <c r="T8" s="6">
        <v>102830000</v>
      </c>
      <c r="U8" s="6">
        <v>102830000</v>
      </c>
      <c r="V8" s="6">
        <v>59400000</v>
      </c>
      <c r="W8" s="6">
        <v>59400000</v>
      </c>
      <c r="X8" s="6">
        <v>8737279.6500000004</v>
      </c>
      <c r="Y8" s="6">
        <v>10000000</v>
      </c>
      <c r="Z8" s="6">
        <v>2363117</v>
      </c>
      <c r="AA8" s="6">
        <v>6374162.6500000004</v>
      </c>
      <c r="AB8" s="6">
        <v>10370779.65</v>
      </c>
      <c r="AC8" s="6">
        <v>7648019.6499999994</v>
      </c>
      <c r="AD8" s="7">
        <v>0.73745850438544402</v>
      </c>
      <c r="AE8" s="6">
        <v>318864.31142857147</v>
      </c>
      <c r="AF8" s="6">
        <v>33627</v>
      </c>
      <c r="AG8" s="10" t="s">
        <v>645</v>
      </c>
      <c r="AH8" s="10"/>
      <c r="AI8" s="10" t="s">
        <v>647</v>
      </c>
      <c r="AJ8" s="10"/>
      <c r="AK8" s="10"/>
      <c r="AL8" s="10"/>
      <c r="AM8" s="10"/>
      <c r="AN8" s="10"/>
      <c r="AO8" s="10"/>
      <c r="AP8" s="10"/>
      <c r="AQ8" s="10"/>
      <c r="AR8" s="10">
        <f>18.37*40*52</f>
        <v>38209.600000000006</v>
      </c>
      <c r="AS8" s="10">
        <v>1</v>
      </c>
      <c r="AT8" s="10">
        <v>1</v>
      </c>
      <c r="AU8" s="10">
        <v>0</v>
      </c>
      <c r="AV8" s="10"/>
      <c r="AW8" s="8" t="s">
        <v>818</v>
      </c>
      <c r="AX8" s="8">
        <v>230</v>
      </c>
      <c r="AY8" s="10">
        <v>0</v>
      </c>
      <c r="AZ8" s="10">
        <v>0</v>
      </c>
      <c r="BA8" s="10">
        <v>0</v>
      </c>
      <c r="BB8" s="10"/>
      <c r="BC8" s="10">
        <v>0</v>
      </c>
      <c r="BD8" s="10"/>
      <c r="BE8" s="10">
        <v>138839</v>
      </c>
      <c r="BF8" s="10"/>
      <c r="BG8" s="10">
        <v>89373</v>
      </c>
      <c r="BH8" s="10"/>
      <c r="BI8" s="10">
        <v>0</v>
      </c>
      <c r="BJ8" s="10"/>
      <c r="BK8" s="10">
        <v>0</v>
      </c>
      <c r="BL8" s="10"/>
      <c r="BM8" s="10">
        <v>0</v>
      </c>
      <c r="BN8" s="10"/>
      <c r="BO8" s="10">
        <v>0</v>
      </c>
      <c r="BP8" s="10"/>
      <c r="BQ8" s="10">
        <v>0</v>
      </c>
      <c r="BR8" s="10"/>
      <c r="BS8" s="10">
        <v>0</v>
      </c>
      <c r="BT8" s="10"/>
      <c r="BU8" s="10">
        <v>0</v>
      </c>
      <c r="BV8" s="10"/>
      <c r="BW8" s="10">
        <v>0</v>
      </c>
      <c r="BX8" s="10"/>
      <c r="BY8" s="10">
        <v>0</v>
      </c>
      <c r="BZ8" s="10" t="s">
        <v>814</v>
      </c>
      <c r="CA8" s="10">
        <v>19685</v>
      </c>
      <c r="CB8" s="10" t="s">
        <v>814</v>
      </c>
      <c r="CC8" s="10">
        <v>1129209</v>
      </c>
      <c r="CD8" s="10" t="s">
        <v>814</v>
      </c>
      <c r="CE8" s="10">
        <v>338368</v>
      </c>
      <c r="CF8" s="10" t="s">
        <v>814</v>
      </c>
      <c r="CG8" s="10">
        <v>52392</v>
      </c>
      <c r="CH8" s="10" t="s">
        <v>814</v>
      </c>
      <c r="CI8" s="10">
        <v>2306</v>
      </c>
      <c r="CJ8" s="10" t="s">
        <v>814</v>
      </c>
      <c r="CK8" s="10">
        <v>31377</v>
      </c>
      <c r="CL8" s="10" t="s">
        <v>814</v>
      </c>
      <c r="CM8" s="10">
        <v>95548</v>
      </c>
      <c r="CN8" s="10" t="s">
        <v>814</v>
      </c>
      <c r="CO8" s="10">
        <v>58749</v>
      </c>
      <c r="CP8" s="10">
        <v>1</v>
      </c>
      <c r="CQ8" s="6">
        <v>0</v>
      </c>
      <c r="CR8" s="10">
        <v>4.1692399999999998E-2</v>
      </c>
      <c r="CS8" s="10">
        <v>1</v>
      </c>
      <c r="CT8" s="10">
        <v>0</v>
      </c>
      <c r="CU8" s="10">
        <v>0</v>
      </c>
      <c r="CV8" s="10">
        <v>0</v>
      </c>
    </row>
    <row r="9" spans="1:102" ht="14" x14ac:dyDescent="0.2">
      <c r="A9" s="28" t="s">
        <v>7</v>
      </c>
      <c r="B9" s="28" t="s">
        <v>169</v>
      </c>
      <c r="C9" s="28" t="s">
        <v>311</v>
      </c>
      <c r="D9" s="28" t="s">
        <v>311</v>
      </c>
      <c r="E9" s="28" t="s">
        <v>555</v>
      </c>
      <c r="F9" s="28">
        <v>221119</v>
      </c>
      <c r="G9" s="28" t="s">
        <v>599</v>
      </c>
      <c r="H9" s="3">
        <v>37977</v>
      </c>
      <c r="I9" s="28">
        <v>2004</v>
      </c>
      <c r="J9" s="28">
        <v>2006</v>
      </c>
      <c r="K9" s="28">
        <v>10</v>
      </c>
      <c r="L9" s="28">
        <v>32.709800000000001</v>
      </c>
      <c r="M9" s="28">
        <v>32.709800000000001</v>
      </c>
      <c r="N9" s="4">
        <v>43704</v>
      </c>
      <c r="O9" s="4">
        <v>1429549.0992000001</v>
      </c>
      <c r="P9" s="28">
        <v>2004</v>
      </c>
      <c r="Q9" s="5"/>
      <c r="R9" s="5"/>
      <c r="S9" s="6">
        <v>121000000</v>
      </c>
      <c r="T9" s="6">
        <v>172200000</v>
      </c>
      <c r="U9" s="6">
        <v>139019362</v>
      </c>
      <c r="V9" s="6">
        <v>68825418.925326899</v>
      </c>
      <c r="W9" s="6">
        <v>68825418.925326899</v>
      </c>
      <c r="X9" s="6">
        <v>7202701.2739715353</v>
      </c>
      <c r="Y9" s="6">
        <v>10000000</v>
      </c>
      <c r="Z9" s="6">
        <v>2444124.4577598069</v>
      </c>
      <c r="AA9" s="6">
        <v>4758576.8162117284</v>
      </c>
      <c r="AB9" s="6">
        <v>9292385.7439977359</v>
      </c>
      <c r="AC9" s="6">
        <v>6037701.2739715353</v>
      </c>
      <c r="AD9" s="7">
        <v>0.64974716292546175</v>
      </c>
      <c r="AE9" s="6">
        <v>2863757.9855912374</v>
      </c>
      <c r="AF9" s="6">
        <v>905907</v>
      </c>
      <c r="AG9" s="10" t="s">
        <v>645</v>
      </c>
      <c r="AH9" s="10"/>
      <c r="AI9" s="10" t="s">
        <v>647</v>
      </c>
      <c r="AJ9" s="10"/>
      <c r="AK9" s="10"/>
      <c r="AL9" s="10"/>
      <c r="AM9" s="10"/>
      <c r="AN9" s="10"/>
      <c r="AO9" s="10"/>
      <c r="AP9" s="10"/>
      <c r="AQ9" s="10"/>
      <c r="AR9" s="10">
        <f>18.37*40*52</f>
        <v>38209.600000000006</v>
      </c>
      <c r="AS9" s="10">
        <v>1</v>
      </c>
      <c r="AT9" s="10">
        <v>1</v>
      </c>
      <c r="AU9" s="10">
        <v>0</v>
      </c>
      <c r="AV9" s="10"/>
      <c r="AW9" s="8" t="s">
        <v>819</v>
      </c>
      <c r="AX9" s="8">
        <v>136</v>
      </c>
      <c r="AY9" s="10">
        <v>0</v>
      </c>
      <c r="AZ9" s="10">
        <v>0</v>
      </c>
      <c r="BA9" s="10">
        <v>0</v>
      </c>
      <c r="BB9" s="10"/>
      <c r="BC9" s="10">
        <v>0</v>
      </c>
      <c r="BD9" s="10"/>
      <c r="BE9" s="10">
        <v>0</v>
      </c>
      <c r="BF9" s="10"/>
      <c r="BG9" s="10">
        <v>0</v>
      </c>
      <c r="BH9" s="10"/>
      <c r="BI9" s="10">
        <v>0</v>
      </c>
      <c r="BJ9" s="10"/>
      <c r="BK9" s="10">
        <v>0</v>
      </c>
      <c r="BL9" s="10"/>
      <c r="BM9" s="10">
        <v>0</v>
      </c>
      <c r="BN9" s="10"/>
      <c r="BO9" s="10">
        <v>0</v>
      </c>
      <c r="BP9" s="10"/>
      <c r="BQ9" s="10">
        <v>0</v>
      </c>
      <c r="BR9" s="10"/>
      <c r="BS9" s="10">
        <v>0</v>
      </c>
      <c r="BT9" s="10" t="s">
        <v>814</v>
      </c>
      <c r="BU9" s="10">
        <v>543639</v>
      </c>
      <c r="BV9" s="10" t="s">
        <v>814</v>
      </c>
      <c r="BW9" s="10">
        <v>1235351</v>
      </c>
      <c r="BX9" s="10" t="s">
        <v>814</v>
      </c>
      <c r="BY9" s="10">
        <v>4364463</v>
      </c>
      <c r="BZ9" s="10" t="s">
        <v>814</v>
      </c>
      <c r="CA9" s="10">
        <v>6946853</v>
      </c>
      <c r="CB9" s="10" t="s">
        <v>814</v>
      </c>
      <c r="CC9" s="10">
        <v>4169506</v>
      </c>
      <c r="CD9" s="10" t="s">
        <v>814</v>
      </c>
      <c r="CE9" s="10">
        <v>1825685</v>
      </c>
      <c r="CF9" s="10" t="s">
        <v>814</v>
      </c>
      <c r="CG9" s="10">
        <v>1049760</v>
      </c>
      <c r="CH9" s="10" t="s">
        <v>814</v>
      </c>
      <c r="CI9" s="10">
        <v>910908</v>
      </c>
      <c r="CJ9" s="10" t="s">
        <v>814</v>
      </c>
      <c r="CK9" s="10">
        <v>1140650</v>
      </c>
      <c r="CL9" s="10" t="s">
        <v>814</v>
      </c>
      <c r="CM9" s="10">
        <v>1208145</v>
      </c>
      <c r="CN9" s="10" t="s">
        <v>814</v>
      </c>
      <c r="CO9" s="10">
        <v>1347299</v>
      </c>
      <c r="CP9" s="10">
        <v>1</v>
      </c>
      <c r="CQ9" s="6">
        <v>0</v>
      </c>
      <c r="CR9" s="10">
        <v>0.47431269999999998</v>
      </c>
      <c r="CS9" s="10">
        <v>1</v>
      </c>
      <c r="CT9" s="10">
        <v>0</v>
      </c>
      <c r="CU9" s="10">
        <v>0</v>
      </c>
      <c r="CV9" s="10">
        <v>0</v>
      </c>
    </row>
    <row r="10" spans="1:102" ht="14" x14ac:dyDescent="0.2">
      <c r="A10" s="28" t="s">
        <v>3</v>
      </c>
      <c r="B10" s="28" t="s">
        <v>167</v>
      </c>
      <c r="C10" s="28" t="s">
        <v>312</v>
      </c>
      <c r="D10" s="28" t="s">
        <v>312</v>
      </c>
      <c r="E10" s="28" t="s">
        <v>312</v>
      </c>
      <c r="F10" s="28">
        <v>325120</v>
      </c>
      <c r="G10" s="28" t="s">
        <v>598</v>
      </c>
      <c r="H10" s="3">
        <v>37943</v>
      </c>
      <c r="I10" s="28">
        <v>2004</v>
      </c>
      <c r="J10" s="28">
        <v>2006</v>
      </c>
      <c r="K10" s="28">
        <v>12</v>
      </c>
      <c r="L10" s="28">
        <v>16</v>
      </c>
      <c r="M10" s="28">
        <v>16</v>
      </c>
      <c r="N10" s="4">
        <v>73045</v>
      </c>
      <c r="O10" s="4">
        <v>1168720</v>
      </c>
      <c r="P10" s="28">
        <v>2005</v>
      </c>
      <c r="Q10" s="5">
        <v>30000000</v>
      </c>
      <c r="R10" s="5">
        <v>30000000</v>
      </c>
      <c r="S10" s="6">
        <v>74000000</v>
      </c>
      <c r="T10" s="6">
        <v>74000000</v>
      </c>
      <c r="U10" s="6">
        <v>108681847</v>
      </c>
      <c r="V10" s="6">
        <v>70851350</v>
      </c>
      <c r="W10" s="6">
        <v>65226600</v>
      </c>
      <c r="X10" s="6">
        <v>7802926.0917999996</v>
      </c>
      <c r="Y10" s="6">
        <v>30000000</v>
      </c>
      <c r="Z10" s="6">
        <v>4123072.3018</v>
      </c>
      <c r="AA10" s="6">
        <v>3679853.7899999996</v>
      </c>
      <c r="AB10" s="6">
        <v>9837996.0118000004</v>
      </c>
      <c r="AC10" s="6">
        <v>4310836.790000001</v>
      </c>
      <c r="AD10" s="7">
        <v>0.43818240877811376</v>
      </c>
      <c r="AE10" s="6">
        <v>1783862</v>
      </c>
      <c r="AF10" s="6">
        <v>792772</v>
      </c>
      <c r="AG10" s="10" t="s">
        <v>645</v>
      </c>
      <c r="AH10" s="10" t="s">
        <v>653</v>
      </c>
      <c r="AI10" s="10" t="s">
        <v>598</v>
      </c>
      <c r="AJ10" s="10"/>
      <c r="AK10" s="10"/>
      <c r="AL10" s="10"/>
      <c r="AM10" s="10"/>
      <c r="AN10" s="10"/>
      <c r="AO10" s="10"/>
      <c r="AP10" s="10"/>
      <c r="AQ10" s="10"/>
      <c r="AR10" s="10">
        <f>1400*52</f>
        <v>72800</v>
      </c>
      <c r="AS10" s="10">
        <v>1</v>
      </c>
      <c r="AT10" s="10">
        <v>0</v>
      </c>
      <c r="AU10" s="10">
        <v>0</v>
      </c>
      <c r="AV10" s="10"/>
      <c r="AW10" s="8" t="s">
        <v>816</v>
      </c>
      <c r="AX10" s="8">
        <v>8826</v>
      </c>
      <c r="AY10" s="10">
        <v>0</v>
      </c>
      <c r="AZ10" s="10">
        <v>0</v>
      </c>
      <c r="BA10" s="10">
        <v>0</v>
      </c>
      <c r="BB10" s="10"/>
      <c r="BC10" s="10">
        <v>0</v>
      </c>
      <c r="BD10" s="10"/>
      <c r="BE10" s="10">
        <v>0</v>
      </c>
      <c r="BF10" s="10"/>
      <c r="BG10" s="10">
        <v>0</v>
      </c>
      <c r="BH10" s="10"/>
      <c r="BI10" s="10">
        <v>0</v>
      </c>
      <c r="BJ10" s="10"/>
      <c r="BK10" s="10">
        <v>0</v>
      </c>
      <c r="BL10" s="10"/>
      <c r="BM10" s="10">
        <v>0</v>
      </c>
      <c r="BN10" s="10"/>
      <c r="BO10" s="10">
        <v>0</v>
      </c>
      <c r="BP10" s="10"/>
      <c r="BQ10" s="10">
        <v>0</v>
      </c>
      <c r="BR10" s="10"/>
      <c r="BS10" s="10">
        <v>0</v>
      </c>
      <c r="BT10" s="10"/>
      <c r="BU10" s="10">
        <v>0</v>
      </c>
      <c r="BV10" s="10"/>
      <c r="BW10" s="10">
        <v>0</v>
      </c>
      <c r="BX10" s="10" t="s">
        <v>814</v>
      </c>
      <c r="BY10" s="10">
        <v>0</v>
      </c>
      <c r="BZ10" s="10" t="s">
        <v>814</v>
      </c>
      <c r="CA10" s="10">
        <v>0</v>
      </c>
      <c r="CB10" s="10" t="s">
        <v>814</v>
      </c>
      <c r="CC10" s="10">
        <v>0</v>
      </c>
      <c r="CD10" s="10" t="s">
        <v>814</v>
      </c>
      <c r="CE10" s="10">
        <v>0</v>
      </c>
      <c r="CF10" s="10" t="s">
        <v>814</v>
      </c>
      <c r="CG10" s="10">
        <v>0</v>
      </c>
      <c r="CH10" s="10" t="s">
        <v>814</v>
      </c>
      <c r="CI10" s="10">
        <v>0</v>
      </c>
      <c r="CJ10" s="10" t="s">
        <v>814</v>
      </c>
      <c r="CK10" s="10">
        <v>0</v>
      </c>
      <c r="CL10" s="10" t="s">
        <v>814</v>
      </c>
      <c r="CM10" s="10">
        <v>0</v>
      </c>
      <c r="CN10" s="10" t="s">
        <v>814</v>
      </c>
      <c r="CO10" s="10">
        <v>0</v>
      </c>
      <c r="CP10" s="10">
        <v>1</v>
      </c>
      <c r="CQ10" s="6">
        <v>0</v>
      </c>
      <c r="CR10" s="10">
        <v>0.41380869999999997</v>
      </c>
      <c r="CS10" s="10">
        <v>0</v>
      </c>
      <c r="CT10" s="10">
        <v>0</v>
      </c>
      <c r="CU10" s="10">
        <v>0</v>
      </c>
      <c r="CV10" s="10">
        <v>1</v>
      </c>
    </row>
    <row r="11" spans="1:102" ht="14" x14ac:dyDescent="0.2">
      <c r="A11" s="28" t="s">
        <v>8</v>
      </c>
      <c r="B11" s="28" t="s">
        <v>170</v>
      </c>
      <c r="C11" s="28" t="s">
        <v>313</v>
      </c>
      <c r="D11" s="28" t="s">
        <v>501</v>
      </c>
      <c r="E11" s="28" t="s">
        <v>556</v>
      </c>
      <c r="F11" s="28">
        <v>334410</v>
      </c>
      <c r="G11" s="28" t="s">
        <v>598</v>
      </c>
      <c r="H11" s="3">
        <v>38034</v>
      </c>
      <c r="I11" s="28">
        <v>2005</v>
      </c>
      <c r="J11" s="28">
        <v>2007</v>
      </c>
      <c r="K11" s="28">
        <v>25</v>
      </c>
      <c r="L11" s="28">
        <v>92</v>
      </c>
      <c r="M11" s="28">
        <v>110</v>
      </c>
      <c r="N11" s="4">
        <v>71318</v>
      </c>
      <c r="O11" s="4">
        <v>8547668</v>
      </c>
      <c r="P11" s="28">
        <v>2010</v>
      </c>
      <c r="Q11" s="5">
        <v>100000000</v>
      </c>
      <c r="R11" s="5">
        <v>100000000</v>
      </c>
      <c r="S11" s="6">
        <v>150000000</v>
      </c>
      <c r="T11" s="6">
        <v>296618387</v>
      </c>
      <c r="U11" s="6">
        <v>1000000000</v>
      </c>
      <c r="V11" s="6">
        <v>575041041</v>
      </c>
      <c r="W11" s="6">
        <v>568855625</v>
      </c>
      <c r="X11" s="6">
        <v>37913700.316399999</v>
      </c>
      <c r="Y11" s="6">
        <v>100000000</v>
      </c>
      <c r="Z11" s="6">
        <v>11154386.4475</v>
      </c>
      <c r="AA11" s="6">
        <v>26759313.868900001</v>
      </c>
      <c r="AB11" s="6">
        <v>62899037.867599994</v>
      </c>
      <c r="AC11" s="6">
        <v>34155145.969199993</v>
      </c>
      <c r="AD11" s="7">
        <v>0.54301539621472805</v>
      </c>
      <c r="AE11" s="6">
        <v>0</v>
      </c>
      <c r="AF11" s="6">
        <v>76331</v>
      </c>
      <c r="AG11" s="10" t="s">
        <v>645</v>
      </c>
      <c r="AH11" s="10"/>
      <c r="AI11" s="10"/>
      <c r="AJ11" s="10"/>
      <c r="AK11" s="10"/>
      <c r="AL11" s="10">
        <v>1</v>
      </c>
      <c r="AM11" s="10">
        <v>0</v>
      </c>
      <c r="AN11" s="10">
        <v>0</v>
      </c>
      <c r="AO11" s="10">
        <v>0</v>
      </c>
      <c r="AP11" s="10">
        <v>0</v>
      </c>
      <c r="AQ11" s="10"/>
      <c r="AR11" s="10">
        <f>1325*52</f>
        <v>68900</v>
      </c>
      <c r="AS11" s="10">
        <v>1</v>
      </c>
      <c r="AT11" s="10">
        <v>1</v>
      </c>
      <c r="AU11" s="10">
        <v>1</v>
      </c>
      <c r="AV11" s="10"/>
      <c r="AW11" s="8" t="s">
        <v>820</v>
      </c>
      <c r="AX11" s="8">
        <v>54322</v>
      </c>
      <c r="AY11" s="10">
        <v>0</v>
      </c>
      <c r="AZ11" s="10">
        <v>13886715</v>
      </c>
      <c r="BA11" s="10">
        <v>13727726</v>
      </c>
      <c r="BB11" s="10" t="s">
        <v>814</v>
      </c>
      <c r="BC11" s="10">
        <v>21471692</v>
      </c>
      <c r="BD11" s="10" t="s">
        <v>814</v>
      </c>
      <c r="BE11" s="10">
        <v>22093656</v>
      </c>
      <c r="BF11" s="10" t="s">
        <v>814</v>
      </c>
      <c r="BG11" s="10">
        <v>39463204</v>
      </c>
      <c r="BH11" s="10" t="s">
        <v>814</v>
      </c>
      <c r="BI11" s="10">
        <v>52694271</v>
      </c>
      <c r="BJ11" s="10" t="s">
        <v>814</v>
      </c>
      <c r="BK11" s="10">
        <v>74500031</v>
      </c>
      <c r="BL11" s="10" t="s">
        <v>814</v>
      </c>
      <c r="BM11" s="10">
        <v>96750812</v>
      </c>
      <c r="BN11" s="10" t="s">
        <v>814</v>
      </c>
      <c r="BO11" s="10">
        <v>115604927</v>
      </c>
      <c r="BP11" s="10" t="s">
        <v>814</v>
      </c>
      <c r="BQ11" s="10">
        <v>128487637</v>
      </c>
      <c r="BR11" s="10" t="s">
        <v>814</v>
      </c>
      <c r="BS11" s="10">
        <v>129131484</v>
      </c>
      <c r="BT11" s="10" t="s">
        <v>814</v>
      </c>
      <c r="BU11" s="10">
        <v>132524444</v>
      </c>
      <c r="BV11" s="10" t="s">
        <v>814</v>
      </c>
      <c r="BW11" s="10">
        <v>127645786</v>
      </c>
      <c r="BX11" s="10" t="s">
        <v>814</v>
      </c>
      <c r="BY11" s="10">
        <v>80992328</v>
      </c>
      <c r="BZ11" s="10" t="s">
        <v>814</v>
      </c>
      <c r="CA11" s="10">
        <v>89344707</v>
      </c>
      <c r="CB11" s="10" t="s">
        <v>814</v>
      </c>
      <c r="CC11" s="10">
        <v>33623548</v>
      </c>
      <c r="CD11" s="10" t="s">
        <v>814</v>
      </c>
      <c r="CE11" s="10">
        <v>24037969</v>
      </c>
      <c r="CF11" s="10" t="s">
        <v>814</v>
      </c>
      <c r="CG11" s="10">
        <v>40685155</v>
      </c>
      <c r="CH11" s="10" t="s">
        <v>814</v>
      </c>
      <c r="CI11" s="10">
        <v>30364365</v>
      </c>
      <c r="CJ11" s="10" t="s">
        <v>814</v>
      </c>
      <c r="CK11" s="10">
        <v>34499727</v>
      </c>
      <c r="CL11" s="10" t="s">
        <v>814</v>
      </c>
      <c r="CM11" s="10">
        <v>45231695</v>
      </c>
      <c r="CN11" s="10" t="s">
        <v>814</v>
      </c>
      <c r="CO11" s="10">
        <v>59446594</v>
      </c>
      <c r="CP11" s="10">
        <v>1</v>
      </c>
      <c r="CQ11" s="6">
        <v>1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</row>
    <row r="12" spans="1:102" ht="14" x14ac:dyDescent="0.2">
      <c r="A12" s="28" t="s">
        <v>9</v>
      </c>
      <c r="B12" s="28" t="s">
        <v>171</v>
      </c>
      <c r="C12" s="28" t="s">
        <v>314</v>
      </c>
      <c r="D12" s="28" t="s">
        <v>314</v>
      </c>
      <c r="E12" s="28" t="s">
        <v>314</v>
      </c>
      <c r="F12" s="28">
        <v>336112</v>
      </c>
      <c r="G12" s="28" t="s">
        <v>598</v>
      </c>
      <c r="H12" s="3">
        <v>38215</v>
      </c>
      <c r="I12" s="28">
        <v>2005</v>
      </c>
      <c r="J12" s="28">
        <v>2007</v>
      </c>
      <c r="K12" s="28">
        <v>2000</v>
      </c>
      <c r="L12" s="28">
        <v>2539</v>
      </c>
      <c r="M12" s="28">
        <v>2539</v>
      </c>
      <c r="N12" s="4">
        <v>48776</v>
      </c>
      <c r="O12" s="4">
        <v>135959730</v>
      </c>
      <c r="P12" s="28">
        <v>2005</v>
      </c>
      <c r="Q12" s="5">
        <v>10000000</v>
      </c>
      <c r="R12" s="5">
        <v>10000000</v>
      </c>
      <c r="S12" s="6">
        <v>573000000</v>
      </c>
      <c r="T12" s="6">
        <v>1177914001</v>
      </c>
      <c r="U12" s="6">
        <v>2029563554</v>
      </c>
      <c r="V12" s="6">
        <v>474917256</v>
      </c>
      <c r="W12" s="6">
        <v>412384968</v>
      </c>
      <c r="X12" s="6">
        <v>33346909.618700001</v>
      </c>
      <c r="Y12" s="6">
        <v>10000000</v>
      </c>
      <c r="Z12" s="6">
        <v>3436097.6227000002</v>
      </c>
      <c r="AA12" s="6">
        <v>29910811.995999999</v>
      </c>
      <c r="AB12" s="6">
        <v>50502124.287500001</v>
      </c>
      <c r="AC12" s="6">
        <v>36516713.285900004</v>
      </c>
      <c r="AD12" s="7">
        <v>0.72307281725450934</v>
      </c>
      <c r="AE12" s="6">
        <v>2000000</v>
      </c>
      <c r="AF12" s="6">
        <v>579898</v>
      </c>
      <c r="AG12" s="10" t="s">
        <v>645</v>
      </c>
      <c r="AH12" s="10"/>
      <c r="AI12" s="10" t="s">
        <v>598</v>
      </c>
      <c r="AJ12" s="10"/>
      <c r="AK12" s="10"/>
      <c r="AL12" s="10">
        <v>1</v>
      </c>
      <c r="AM12" s="10">
        <v>0</v>
      </c>
      <c r="AN12" s="10">
        <v>0</v>
      </c>
      <c r="AO12" s="10">
        <v>0</v>
      </c>
      <c r="AP12" s="10">
        <v>0</v>
      </c>
      <c r="AQ12" s="10"/>
      <c r="AR12" s="10">
        <f>24*52*40</f>
        <v>49920</v>
      </c>
      <c r="AS12" s="10">
        <v>1</v>
      </c>
      <c r="AT12" s="10">
        <v>1</v>
      </c>
      <c r="AU12" s="10">
        <v>0</v>
      </c>
      <c r="AV12" s="10"/>
      <c r="AW12" s="8"/>
      <c r="AX12" s="8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>
        <v>0</v>
      </c>
      <c r="CQ12" s="6">
        <v>1</v>
      </c>
      <c r="CR12" s="10">
        <v>5.4769400000000003E-2</v>
      </c>
      <c r="CS12" s="10">
        <v>0</v>
      </c>
      <c r="CT12" s="10">
        <v>0</v>
      </c>
      <c r="CU12" s="10">
        <v>0</v>
      </c>
      <c r="CV12" s="10">
        <v>0</v>
      </c>
    </row>
    <row r="13" spans="1:102" ht="14" x14ac:dyDescent="0.2">
      <c r="A13" s="28" t="s">
        <v>10</v>
      </c>
      <c r="B13" s="28" t="s">
        <v>169</v>
      </c>
      <c r="C13" s="28" t="s">
        <v>311</v>
      </c>
      <c r="D13" s="28" t="s">
        <v>311</v>
      </c>
      <c r="E13" s="28" t="s">
        <v>554</v>
      </c>
      <c r="F13" s="28">
        <v>221119</v>
      </c>
      <c r="G13" s="28" t="s">
        <v>599</v>
      </c>
      <c r="H13" s="3">
        <v>38334</v>
      </c>
      <c r="I13" s="28">
        <v>2005</v>
      </c>
      <c r="J13" s="28">
        <v>2007</v>
      </c>
      <c r="K13" s="28">
        <v>10</v>
      </c>
      <c r="L13" s="28">
        <v>19.838000000000001</v>
      </c>
      <c r="M13" s="28">
        <v>19.838000000000001</v>
      </c>
      <c r="N13" s="4">
        <v>43704</v>
      </c>
      <c r="O13" s="4">
        <v>866999.95200000005</v>
      </c>
      <c r="P13" s="28">
        <v>2005</v>
      </c>
      <c r="Q13" s="5">
        <v>10000000</v>
      </c>
      <c r="R13" s="5">
        <v>10000000</v>
      </c>
      <c r="S13" s="6">
        <v>106000000</v>
      </c>
      <c r="T13" s="6">
        <v>43858134</v>
      </c>
      <c r="U13" s="6">
        <v>132508134</v>
      </c>
      <c r="V13" s="6">
        <v>50504988.247354701</v>
      </c>
      <c r="W13" s="6">
        <v>50504988.247354701</v>
      </c>
      <c r="X13" s="6">
        <v>5604920.7298493721</v>
      </c>
      <c r="Y13" s="6">
        <v>10000000</v>
      </c>
      <c r="Z13" s="6">
        <v>2397006.7055651401</v>
      </c>
      <c r="AA13" s="6">
        <v>3207914.0242842319</v>
      </c>
      <c r="AB13" s="6">
        <v>7637038.2532835072</v>
      </c>
      <c r="AC13" s="6">
        <v>4994360.3511579065</v>
      </c>
      <c r="AD13" s="7">
        <v>0.65396560623624034</v>
      </c>
      <c r="AE13" s="6">
        <v>1968184.1810669233</v>
      </c>
      <c r="AF13" s="6">
        <v>252646</v>
      </c>
      <c r="AG13" s="10" t="s">
        <v>645</v>
      </c>
      <c r="AH13" s="10"/>
      <c r="AI13" s="10" t="s">
        <v>647</v>
      </c>
      <c r="AJ13" s="10"/>
      <c r="AK13" s="10"/>
      <c r="AL13" s="10"/>
      <c r="AM13" s="10"/>
      <c r="AN13" s="10"/>
      <c r="AO13" s="10"/>
      <c r="AP13" s="10"/>
      <c r="AQ13" s="10"/>
      <c r="AR13" s="10">
        <f>15*40*52</f>
        <v>31200</v>
      </c>
      <c r="AS13" s="10">
        <v>1</v>
      </c>
      <c r="AT13" s="10">
        <v>1</v>
      </c>
      <c r="AU13" s="10">
        <v>0</v>
      </c>
      <c r="AV13" s="10"/>
      <c r="AW13" s="8"/>
      <c r="AX13" s="8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>
        <v>0</v>
      </c>
      <c r="CQ13" s="6">
        <v>0</v>
      </c>
      <c r="CR13" s="10">
        <v>0.39408130000000002</v>
      </c>
      <c r="CS13" s="10">
        <v>1</v>
      </c>
      <c r="CT13" s="10">
        <v>0</v>
      </c>
      <c r="CU13" s="10">
        <v>0</v>
      </c>
      <c r="CV13" s="10">
        <v>0</v>
      </c>
      <c r="CW13" s="27">
        <v>0</v>
      </c>
    </row>
    <row r="14" spans="1:102" ht="14" x14ac:dyDescent="0.2">
      <c r="A14" s="28" t="s">
        <v>11</v>
      </c>
      <c r="B14" s="28" t="s">
        <v>172</v>
      </c>
      <c r="C14" s="28" t="s">
        <v>315</v>
      </c>
      <c r="D14" s="28" t="s">
        <v>315</v>
      </c>
      <c r="E14" s="28" t="s">
        <v>315</v>
      </c>
      <c r="F14" s="28">
        <v>324110</v>
      </c>
      <c r="G14" s="28" t="s">
        <v>598</v>
      </c>
      <c r="H14" s="3">
        <v>38335</v>
      </c>
      <c r="I14" s="28">
        <v>2005</v>
      </c>
      <c r="J14" s="28">
        <v>2007</v>
      </c>
      <c r="K14" s="28">
        <v>12</v>
      </c>
      <c r="L14" s="28">
        <v>21</v>
      </c>
      <c r="M14" s="28">
        <v>21</v>
      </c>
      <c r="N14" s="4">
        <v>92800</v>
      </c>
      <c r="O14" s="4">
        <v>1948800</v>
      </c>
      <c r="P14" s="28">
        <v>2006</v>
      </c>
      <c r="Q14" s="5">
        <v>30000000</v>
      </c>
      <c r="R14" s="5">
        <v>30000000</v>
      </c>
      <c r="S14" s="6">
        <v>195000000</v>
      </c>
      <c r="T14" s="6">
        <v>195000000</v>
      </c>
      <c r="U14" s="6">
        <v>195000000</v>
      </c>
      <c r="V14" s="6">
        <v>114192530</v>
      </c>
      <c r="W14" s="6">
        <v>114192530</v>
      </c>
      <c r="X14" s="6">
        <v>12909992.965999998</v>
      </c>
      <c r="Y14" s="6">
        <v>10000000</v>
      </c>
      <c r="Z14" s="6">
        <v>2523218.75</v>
      </c>
      <c r="AA14" s="6">
        <v>10386774.215999998</v>
      </c>
      <c r="AB14" s="6">
        <v>16882792.965999998</v>
      </c>
      <c r="AC14" s="6">
        <v>12862192.966000002</v>
      </c>
      <c r="AD14" s="7">
        <v>0.76185220016042243</v>
      </c>
      <c r="AE14" s="6">
        <v>5366675.0929504</v>
      </c>
      <c r="AF14" s="6">
        <v>175634</v>
      </c>
      <c r="AG14" s="10" t="s">
        <v>645</v>
      </c>
      <c r="AH14" s="10" t="s">
        <v>653</v>
      </c>
      <c r="AI14" s="10" t="s">
        <v>598</v>
      </c>
      <c r="AJ14" s="10"/>
      <c r="AK14" s="10"/>
      <c r="AL14" s="10">
        <v>1</v>
      </c>
      <c r="AM14" s="10">
        <v>0</v>
      </c>
      <c r="AN14" s="10">
        <v>0</v>
      </c>
      <c r="AO14" s="10">
        <v>0</v>
      </c>
      <c r="AP14" s="10">
        <v>0</v>
      </c>
      <c r="AQ14" s="10"/>
      <c r="AR14" s="10">
        <v>55530</v>
      </c>
      <c r="AS14" s="10">
        <v>0</v>
      </c>
      <c r="AT14" s="10">
        <v>1</v>
      </c>
      <c r="AU14" s="10">
        <v>0</v>
      </c>
      <c r="AV14" s="10"/>
      <c r="AW14" s="8" t="s">
        <v>821</v>
      </c>
      <c r="AX14" s="8">
        <v>2039</v>
      </c>
      <c r="AY14" s="10">
        <v>0</v>
      </c>
      <c r="AZ14" s="10">
        <v>0</v>
      </c>
      <c r="BA14" s="10">
        <v>0</v>
      </c>
      <c r="BB14" s="10"/>
      <c r="BC14" s="10">
        <v>0</v>
      </c>
      <c r="BD14" s="10" t="s">
        <v>814</v>
      </c>
      <c r="BE14" s="10">
        <v>0</v>
      </c>
      <c r="BF14" s="10" t="s">
        <v>814</v>
      </c>
      <c r="BG14" s="10">
        <v>3735572</v>
      </c>
      <c r="BH14" s="10" t="s">
        <v>814</v>
      </c>
      <c r="BI14" s="10">
        <v>4369228</v>
      </c>
      <c r="BJ14" s="10" t="s">
        <v>814</v>
      </c>
      <c r="BK14" s="10">
        <v>5247793</v>
      </c>
      <c r="BL14" s="10" t="s">
        <v>814</v>
      </c>
      <c r="BM14" s="10">
        <v>8393057</v>
      </c>
      <c r="BN14" s="10" t="s">
        <v>814</v>
      </c>
      <c r="BO14" s="10">
        <v>10895481</v>
      </c>
      <c r="BP14" s="10" t="s">
        <v>814</v>
      </c>
      <c r="BQ14" s="10">
        <v>10871353</v>
      </c>
      <c r="BR14" s="10" t="s">
        <v>814</v>
      </c>
      <c r="BS14" s="10">
        <v>10224640</v>
      </c>
      <c r="BT14" s="10" t="s">
        <v>814</v>
      </c>
      <c r="BU14" s="10">
        <v>9508511</v>
      </c>
      <c r="BV14" s="10" t="s">
        <v>814</v>
      </c>
      <c r="BW14" s="10">
        <v>9096145</v>
      </c>
      <c r="BX14" s="10" t="s">
        <v>814</v>
      </c>
      <c r="BY14" s="10">
        <v>6633378</v>
      </c>
      <c r="BZ14" s="10" t="s">
        <v>814</v>
      </c>
      <c r="CA14" s="10">
        <v>6257901</v>
      </c>
      <c r="CB14" s="10" t="s">
        <v>814</v>
      </c>
      <c r="CC14" s="10">
        <v>3223635</v>
      </c>
      <c r="CD14" s="10" t="s">
        <v>814</v>
      </c>
      <c r="CE14" s="10">
        <v>2103962</v>
      </c>
      <c r="CF14" s="10" t="s">
        <v>814</v>
      </c>
      <c r="CG14" s="10">
        <v>1703279</v>
      </c>
      <c r="CH14" s="10" t="s">
        <v>814</v>
      </c>
      <c r="CI14" s="10">
        <v>1086800</v>
      </c>
      <c r="CJ14" s="10" t="s">
        <v>814</v>
      </c>
      <c r="CK14" s="10">
        <v>936862</v>
      </c>
      <c r="CL14" s="10" t="s">
        <v>814</v>
      </c>
      <c r="CM14" s="10">
        <v>1438003</v>
      </c>
      <c r="CN14" s="10" t="s">
        <v>814</v>
      </c>
      <c r="CO14" s="10">
        <v>1139787</v>
      </c>
      <c r="CP14" s="10">
        <v>1</v>
      </c>
      <c r="CQ14" s="6">
        <v>0</v>
      </c>
      <c r="CR14" s="10">
        <v>0.41724420000000001</v>
      </c>
      <c r="CS14" s="10">
        <v>0</v>
      </c>
      <c r="CT14" s="10">
        <v>1</v>
      </c>
      <c r="CU14" s="10">
        <v>0</v>
      </c>
      <c r="CV14" s="10">
        <v>0</v>
      </c>
    </row>
    <row r="15" spans="1:102" ht="14" x14ac:dyDescent="0.2">
      <c r="A15" s="28" t="s">
        <v>3</v>
      </c>
      <c r="B15" s="28" t="s">
        <v>167</v>
      </c>
      <c r="C15" s="28" t="s">
        <v>308</v>
      </c>
      <c r="D15" s="28" t="s">
        <v>308</v>
      </c>
      <c r="E15" s="28" t="s">
        <v>308</v>
      </c>
      <c r="F15" s="28">
        <v>324110</v>
      </c>
      <c r="G15" s="28" t="s">
        <v>598</v>
      </c>
      <c r="H15" s="3">
        <v>38322</v>
      </c>
      <c r="I15" s="28">
        <v>2005</v>
      </c>
      <c r="J15" s="28">
        <v>2007</v>
      </c>
      <c r="K15" s="28">
        <v>35</v>
      </c>
      <c r="L15" s="28">
        <v>35</v>
      </c>
      <c r="M15" s="28">
        <v>35</v>
      </c>
      <c r="N15" s="4">
        <v>86390</v>
      </c>
      <c r="O15" s="4">
        <v>3023650</v>
      </c>
      <c r="P15" s="28">
        <v>2006</v>
      </c>
      <c r="Q15" s="5">
        <v>30000000</v>
      </c>
      <c r="R15" s="5">
        <v>30000000</v>
      </c>
      <c r="S15" s="6">
        <v>420000000</v>
      </c>
      <c r="T15" s="6"/>
      <c r="U15" s="6">
        <v>3572454263</v>
      </c>
      <c r="V15" s="6">
        <v>177715300</v>
      </c>
      <c r="W15" s="6">
        <v>177715300</v>
      </c>
      <c r="X15" s="6">
        <v>20676157.836400002</v>
      </c>
      <c r="Y15" s="6">
        <v>30000000</v>
      </c>
      <c r="Z15" s="6">
        <v>5166896.8900000006</v>
      </c>
      <c r="AA15" s="6">
        <v>15509260.946400002</v>
      </c>
      <c r="AB15" s="6">
        <v>28069114.316400006</v>
      </c>
      <c r="AC15" s="6">
        <v>19617396.9564</v>
      </c>
      <c r="AD15" s="7">
        <v>0.69889618657964203</v>
      </c>
      <c r="AE15" s="6">
        <v>7782703.5600000005</v>
      </c>
      <c r="AF15" s="6">
        <v>338339</v>
      </c>
      <c r="AG15" s="10" t="s">
        <v>645</v>
      </c>
      <c r="AH15" s="10" t="s">
        <v>653</v>
      </c>
      <c r="AI15" s="10" t="s">
        <v>598</v>
      </c>
      <c r="AJ15" s="10"/>
      <c r="AK15" s="10"/>
      <c r="AL15" s="10"/>
      <c r="AM15" s="10"/>
      <c r="AN15" s="10"/>
      <c r="AO15" s="10"/>
      <c r="AP15" s="10"/>
      <c r="AQ15" s="10"/>
      <c r="AR15" s="10">
        <f>1931.71*52</f>
        <v>100448.92</v>
      </c>
      <c r="AS15" s="10">
        <v>0</v>
      </c>
      <c r="AT15" s="10">
        <v>1</v>
      </c>
      <c r="AU15" s="10">
        <v>1</v>
      </c>
      <c r="AV15" s="10"/>
      <c r="AW15" s="8" t="s">
        <v>816</v>
      </c>
      <c r="AX15" s="8">
        <v>8826</v>
      </c>
      <c r="AY15" s="10">
        <v>0</v>
      </c>
      <c r="AZ15" s="10">
        <v>0</v>
      </c>
      <c r="BA15" s="10">
        <v>0</v>
      </c>
      <c r="BB15" s="10"/>
      <c r="BC15" s="10">
        <v>0</v>
      </c>
      <c r="BD15" s="10"/>
      <c r="BE15" s="10">
        <v>0</v>
      </c>
      <c r="BF15" s="10"/>
      <c r="BG15" s="10">
        <v>0</v>
      </c>
      <c r="BH15" s="10"/>
      <c r="BI15" s="10">
        <v>0</v>
      </c>
      <c r="BJ15" s="10"/>
      <c r="BK15" s="10">
        <v>0</v>
      </c>
      <c r="BL15" s="10"/>
      <c r="BM15" s="10">
        <v>0</v>
      </c>
      <c r="BN15" s="10"/>
      <c r="BO15" s="10">
        <v>0</v>
      </c>
      <c r="BP15" s="10"/>
      <c r="BQ15" s="10">
        <v>0</v>
      </c>
      <c r="BR15" s="10"/>
      <c r="BS15" s="10">
        <v>0</v>
      </c>
      <c r="BT15" s="10"/>
      <c r="BU15" s="10">
        <v>0</v>
      </c>
      <c r="BV15" s="10"/>
      <c r="BW15" s="10">
        <v>0</v>
      </c>
      <c r="BX15" s="10" t="s">
        <v>814</v>
      </c>
      <c r="BY15" s="10">
        <v>0</v>
      </c>
      <c r="BZ15" s="10" t="s">
        <v>814</v>
      </c>
      <c r="CA15" s="10">
        <v>0</v>
      </c>
      <c r="CB15" s="10" t="s">
        <v>814</v>
      </c>
      <c r="CC15" s="10">
        <v>0</v>
      </c>
      <c r="CD15" s="10" t="s">
        <v>814</v>
      </c>
      <c r="CE15" s="10">
        <v>0</v>
      </c>
      <c r="CF15" s="10" t="s">
        <v>814</v>
      </c>
      <c r="CG15" s="10">
        <v>0</v>
      </c>
      <c r="CH15" s="10" t="s">
        <v>814</v>
      </c>
      <c r="CI15" s="10">
        <v>0</v>
      </c>
      <c r="CJ15" s="10" t="s">
        <v>814</v>
      </c>
      <c r="CK15" s="10">
        <v>0</v>
      </c>
      <c r="CL15" s="10" t="s">
        <v>814</v>
      </c>
      <c r="CM15" s="10">
        <v>0</v>
      </c>
      <c r="CN15" s="10" t="s">
        <v>814</v>
      </c>
      <c r="CO15" s="10">
        <v>0</v>
      </c>
      <c r="CP15" s="10">
        <v>1</v>
      </c>
      <c r="CQ15" s="6">
        <v>0</v>
      </c>
      <c r="CR15" s="10">
        <v>0.39672459999999998</v>
      </c>
      <c r="CS15" s="10">
        <v>0</v>
      </c>
      <c r="CT15" s="10">
        <v>1</v>
      </c>
      <c r="CU15" s="10">
        <v>0</v>
      </c>
      <c r="CV15" s="10">
        <v>0</v>
      </c>
      <c r="CW15" s="27">
        <v>0</v>
      </c>
    </row>
    <row r="16" spans="1:102" ht="14" x14ac:dyDescent="0.2">
      <c r="A16" s="28" t="s">
        <v>1</v>
      </c>
      <c r="B16" s="28" t="s">
        <v>172</v>
      </c>
      <c r="C16" s="28" t="s">
        <v>316</v>
      </c>
      <c r="D16" s="28" t="s">
        <v>316</v>
      </c>
      <c r="E16" s="28" t="s">
        <v>316</v>
      </c>
      <c r="F16" s="28">
        <v>325110</v>
      </c>
      <c r="G16" s="28" t="s">
        <v>598</v>
      </c>
      <c r="H16" s="3">
        <v>38482</v>
      </c>
      <c r="I16" s="28">
        <v>2006</v>
      </c>
      <c r="J16" s="28">
        <v>2009</v>
      </c>
      <c r="K16" s="28">
        <v>10</v>
      </c>
      <c r="L16" s="28">
        <v>71</v>
      </c>
      <c r="M16" s="28">
        <v>71</v>
      </c>
      <c r="N16" s="4">
        <v>88331</v>
      </c>
      <c r="O16" s="4">
        <v>6271501</v>
      </c>
      <c r="P16" s="28">
        <v>2006</v>
      </c>
      <c r="Q16" s="5">
        <v>30000000</v>
      </c>
      <c r="R16" s="5">
        <v>30000000</v>
      </c>
      <c r="S16" s="6"/>
      <c r="T16" s="6">
        <v>174274000</v>
      </c>
      <c r="U16" s="6">
        <v>174274000</v>
      </c>
      <c r="V16" s="6">
        <v>148658860</v>
      </c>
      <c r="W16" s="6">
        <v>148658860</v>
      </c>
      <c r="X16" s="6">
        <v>10902852.969519999</v>
      </c>
      <c r="Y16" s="6">
        <v>30000000</v>
      </c>
      <c r="Z16" s="6">
        <v>2241174.7845200002</v>
      </c>
      <c r="AA16" s="6">
        <v>8661678.1849999987</v>
      </c>
      <c r="AB16" s="6">
        <v>18183005.050878793</v>
      </c>
      <c r="AC16" s="6">
        <v>11177055.693199998</v>
      </c>
      <c r="AD16" s="7">
        <v>0.61469793699803243</v>
      </c>
      <c r="AE16" s="6">
        <v>0</v>
      </c>
      <c r="AF16" s="6">
        <v>262042</v>
      </c>
      <c r="AG16" s="10" t="s">
        <v>645</v>
      </c>
      <c r="AH16" s="10" t="s">
        <v>653</v>
      </c>
      <c r="AI16" s="10" t="s">
        <v>598</v>
      </c>
      <c r="AJ16" s="10"/>
      <c r="AK16" s="10"/>
      <c r="AL16" s="10"/>
      <c r="AM16" s="10"/>
      <c r="AN16" s="10"/>
      <c r="AO16" s="10"/>
      <c r="AP16" s="10"/>
      <c r="AQ16" s="10"/>
      <c r="AR16" s="10">
        <f>1500*52</f>
        <v>78000</v>
      </c>
      <c r="AS16" s="10">
        <v>0</v>
      </c>
      <c r="AT16" s="10">
        <v>1</v>
      </c>
      <c r="AU16" s="10">
        <v>0</v>
      </c>
      <c r="AV16" s="10"/>
      <c r="AW16" s="8" t="s">
        <v>822</v>
      </c>
      <c r="AX16" s="8">
        <v>12306</v>
      </c>
      <c r="AY16" s="10">
        <v>0</v>
      </c>
      <c r="AZ16" s="10">
        <v>0</v>
      </c>
      <c r="BA16" s="10">
        <v>0</v>
      </c>
      <c r="BB16" s="10"/>
      <c r="BC16" s="10">
        <v>0</v>
      </c>
      <c r="BD16" s="10" t="s">
        <v>814</v>
      </c>
      <c r="BE16" s="10">
        <v>0</v>
      </c>
      <c r="BF16" s="10" t="s">
        <v>814</v>
      </c>
      <c r="BG16" s="10">
        <v>3019449</v>
      </c>
      <c r="BH16" s="10" t="s">
        <v>814</v>
      </c>
      <c r="BI16" s="10">
        <v>4718188</v>
      </c>
      <c r="BJ16" s="10" t="s">
        <v>814</v>
      </c>
      <c r="BK16" s="10">
        <v>8425109</v>
      </c>
      <c r="BL16" s="10" t="s">
        <v>814</v>
      </c>
      <c r="BM16" s="10">
        <v>12295814</v>
      </c>
      <c r="BN16" s="10" t="s">
        <v>814</v>
      </c>
      <c r="BO16" s="10">
        <v>10564907</v>
      </c>
      <c r="BP16" s="10" t="s">
        <v>814</v>
      </c>
      <c r="BQ16" s="10">
        <v>13150753</v>
      </c>
      <c r="BR16" s="10" t="s">
        <v>814</v>
      </c>
      <c r="BS16" s="10">
        <v>15289073</v>
      </c>
      <c r="BT16" s="10" t="s">
        <v>814</v>
      </c>
      <c r="BU16" s="10">
        <v>13860086</v>
      </c>
      <c r="BV16" s="10" t="s">
        <v>814</v>
      </c>
      <c r="BW16" s="10">
        <v>12373223</v>
      </c>
      <c r="BX16" s="10" t="s">
        <v>814</v>
      </c>
      <c r="BY16" s="10">
        <v>7901992</v>
      </c>
      <c r="BZ16" s="10" t="s">
        <v>814</v>
      </c>
      <c r="CA16" s="10">
        <v>10123233</v>
      </c>
      <c r="CB16" s="10" t="s">
        <v>814</v>
      </c>
      <c r="CC16" s="10">
        <v>1502310</v>
      </c>
      <c r="CD16" s="10" t="s">
        <v>814</v>
      </c>
      <c r="CE16" s="10">
        <v>1228315</v>
      </c>
      <c r="CF16" s="10" t="s">
        <v>814</v>
      </c>
      <c r="CG16" s="10">
        <v>1221560</v>
      </c>
      <c r="CH16" s="10" t="s">
        <v>814</v>
      </c>
      <c r="CI16" s="10">
        <v>1079058</v>
      </c>
      <c r="CJ16" s="10" t="s">
        <v>814</v>
      </c>
      <c r="CK16" s="10">
        <v>1123862</v>
      </c>
      <c r="CL16" s="10" t="s">
        <v>814</v>
      </c>
      <c r="CM16" s="10">
        <v>1321025</v>
      </c>
      <c r="CN16" s="10" t="s">
        <v>814</v>
      </c>
      <c r="CO16" s="10">
        <v>0</v>
      </c>
      <c r="CP16" s="10">
        <v>1</v>
      </c>
      <c r="CQ16" s="6">
        <v>0</v>
      </c>
      <c r="CR16" s="10">
        <v>0</v>
      </c>
      <c r="CS16" s="10">
        <v>0</v>
      </c>
      <c r="CT16" s="10">
        <v>0</v>
      </c>
      <c r="CU16" s="10">
        <v>1</v>
      </c>
      <c r="CV16" s="10">
        <v>0</v>
      </c>
      <c r="CW16" s="27">
        <v>0</v>
      </c>
    </row>
    <row r="17" spans="1:101" ht="14" x14ac:dyDescent="0.2">
      <c r="A17" s="28" t="s">
        <v>12</v>
      </c>
      <c r="B17" s="28" t="s">
        <v>173</v>
      </c>
      <c r="C17" s="28" t="s">
        <v>315</v>
      </c>
      <c r="D17" s="28" t="s">
        <v>315</v>
      </c>
      <c r="E17" s="28" t="s">
        <v>557</v>
      </c>
      <c r="F17" s="28">
        <v>324110</v>
      </c>
      <c r="G17" s="28" t="s">
        <v>598</v>
      </c>
      <c r="H17" s="3">
        <v>38615</v>
      </c>
      <c r="I17" s="28">
        <v>2006</v>
      </c>
      <c r="J17" s="28">
        <v>2008</v>
      </c>
      <c r="K17" s="28">
        <v>15</v>
      </c>
      <c r="L17" s="28">
        <v>23</v>
      </c>
      <c r="M17" s="28">
        <v>23</v>
      </c>
      <c r="N17" s="4">
        <v>60000</v>
      </c>
      <c r="O17" s="4">
        <v>1380000</v>
      </c>
      <c r="P17" s="28">
        <v>2007</v>
      </c>
      <c r="Q17" s="5">
        <v>30000000</v>
      </c>
      <c r="R17" s="5">
        <v>30000000</v>
      </c>
      <c r="S17" s="6">
        <v>300000000</v>
      </c>
      <c r="T17" s="6">
        <v>275000000</v>
      </c>
      <c r="U17" s="6">
        <v>406350110</v>
      </c>
      <c r="V17" s="6">
        <v>394836400</v>
      </c>
      <c r="W17" s="6">
        <v>394836400</v>
      </c>
      <c r="X17" s="6">
        <v>28414257.048944</v>
      </c>
      <c r="Y17" s="6">
        <v>30000000</v>
      </c>
      <c r="Z17" s="6">
        <v>7086630.4461439997</v>
      </c>
      <c r="AA17" s="6">
        <v>21327626.6028</v>
      </c>
      <c r="AB17" s="6">
        <v>45568361.600219004</v>
      </c>
      <c r="AC17" s="6">
        <v>32465363.452800002</v>
      </c>
      <c r="AD17" s="7">
        <v>0.71245404295255532</v>
      </c>
      <c r="AE17" s="6">
        <v>14033858.175357144</v>
      </c>
      <c r="AF17" s="6">
        <v>1301426</v>
      </c>
      <c r="AG17" s="10" t="s">
        <v>645</v>
      </c>
      <c r="AH17" s="10" t="s">
        <v>653</v>
      </c>
      <c r="AI17" s="10" t="s">
        <v>598</v>
      </c>
      <c r="AJ17" s="10"/>
      <c r="AK17" s="10"/>
      <c r="AL17" s="10">
        <v>1</v>
      </c>
      <c r="AM17" s="10">
        <v>0</v>
      </c>
      <c r="AN17" s="10">
        <v>0</v>
      </c>
      <c r="AO17" s="10">
        <v>0</v>
      </c>
      <c r="AP17" s="10">
        <v>0</v>
      </c>
      <c r="AQ17" s="10"/>
      <c r="AR17" s="10">
        <v>81000</v>
      </c>
      <c r="AS17" s="10">
        <v>0</v>
      </c>
      <c r="AT17" s="10">
        <v>1</v>
      </c>
      <c r="AU17" s="10">
        <v>0</v>
      </c>
      <c r="AV17" s="10"/>
      <c r="AW17" s="8" t="s">
        <v>823</v>
      </c>
      <c r="AX17" s="8">
        <v>646</v>
      </c>
      <c r="AY17" s="10">
        <v>3626192</v>
      </c>
      <c r="AZ17" s="10">
        <v>3833987</v>
      </c>
      <c r="BA17" s="10">
        <v>3557573</v>
      </c>
      <c r="BB17" s="10" t="s">
        <v>814</v>
      </c>
      <c r="BC17" s="10">
        <v>3276658</v>
      </c>
      <c r="BD17" s="10" t="s">
        <v>814</v>
      </c>
      <c r="BE17" s="10">
        <v>3248093</v>
      </c>
      <c r="BF17" s="10" t="s">
        <v>814</v>
      </c>
      <c r="BG17" s="10">
        <v>3505395</v>
      </c>
      <c r="BH17" s="10" t="s">
        <v>814</v>
      </c>
      <c r="BI17" s="10">
        <v>4183398</v>
      </c>
      <c r="BJ17" s="10" t="s">
        <v>814</v>
      </c>
      <c r="BK17" s="10">
        <v>6241065</v>
      </c>
      <c r="BL17" s="10" t="s">
        <v>814</v>
      </c>
      <c r="BM17" s="10">
        <v>6324474</v>
      </c>
      <c r="BN17" s="10" t="s">
        <v>814</v>
      </c>
      <c r="BO17" s="10">
        <v>5868582</v>
      </c>
      <c r="BP17" s="10" t="s">
        <v>814</v>
      </c>
      <c r="BQ17" s="10">
        <v>6108916</v>
      </c>
      <c r="BR17" s="10" t="s">
        <v>814</v>
      </c>
      <c r="BS17" s="10">
        <v>6319774</v>
      </c>
      <c r="BT17" s="10" t="s">
        <v>814</v>
      </c>
      <c r="BU17" s="10">
        <v>7075148</v>
      </c>
      <c r="BV17" s="10" t="s">
        <v>814</v>
      </c>
      <c r="BW17" s="10">
        <v>8067780</v>
      </c>
      <c r="BX17" s="10" t="s">
        <v>814</v>
      </c>
      <c r="BY17" s="10">
        <v>8979018</v>
      </c>
      <c r="BZ17" s="10" t="s">
        <v>814</v>
      </c>
      <c r="CA17" s="10">
        <v>8587065</v>
      </c>
      <c r="CB17" s="10" t="s">
        <v>814</v>
      </c>
      <c r="CC17" s="10">
        <v>6092258</v>
      </c>
      <c r="CD17" s="10" t="s">
        <v>814</v>
      </c>
      <c r="CE17" s="10">
        <v>4980783</v>
      </c>
      <c r="CF17" s="10" t="s">
        <v>814</v>
      </c>
      <c r="CG17" s="10">
        <v>5313380</v>
      </c>
      <c r="CH17" s="10" t="s">
        <v>814</v>
      </c>
      <c r="CI17" s="10">
        <v>6282002</v>
      </c>
      <c r="CJ17" s="10" t="s">
        <v>814</v>
      </c>
      <c r="CK17" s="10">
        <v>6047975</v>
      </c>
      <c r="CL17" s="10" t="s">
        <v>814</v>
      </c>
      <c r="CM17" s="10">
        <v>5084529</v>
      </c>
      <c r="CN17" s="10" t="s">
        <v>814</v>
      </c>
      <c r="CO17" s="10">
        <v>3879630</v>
      </c>
      <c r="CP17" s="10">
        <v>1</v>
      </c>
      <c r="CQ17" s="6">
        <v>0</v>
      </c>
      <c r="CR17" s="10">
        <v>0.43227169999999998</v>
      </c>
      <c r="CS17" s="10">
        <v>0</v>
      </c>
      <c r="CT17" s="10">
        <v>1</v>
      </c>
      <c r="CU17" s="10">
        <v>0</v>
      </c>
      <c r="CV17" s="10">
        <v>0</v>
      </c>
      <c r="CW17" s="27">
        <v>0</v>
      </c>
    </row>
    <row r="18" spans="1:101" ht="14" x14ac:dyDescent="0.2">
      <c r="A18" s="28" t="s">
        <v>13</v>
      </c>
      <c r="B18" s="28" t="s">
        <v>166</v>
      </c>
      <c r="C18" s="28" t="s">
        <v>317</v>
      </c>
      <c r="D18" s="28" t="s">
        <v>502</v>
      </c>
      <c r="E18" s="28" t="s">
        <v>558</v>
      </c>
      <c r="F18" s="28">
        <v>424710</v>
      </c>
      <c r="G18" s="28" t="s">
        <v>598</v>
      </c>
      <c r="H18" s="3">
        <v>38919</v>
      </c>
      <c r="I18" s="28">
        <v>2007</v>
      </c>
      <c r="J18" s="28">
        <v>2009</v>
      </c>
      <c r="K18" s="28">
        <v>0</v>
      </c>
      <c r="L18" s="28">
        <v>47</v>
      </c>
      <c r="M18" s="28">
        <v>54</v>
      </c>
      <c r="N18" s="4">
        <v>79040</v>
      </c>
      <c r="O18" s="4">
        <v>5681555</v>
      </c>
      <c r="P18" s="28">
        <v>2008</v>
      </c>
      <c r="Q18" s="5">
        <v>30000000</v>
      </c>
      <c r="R18" s="5">
        <v>30000000</v>
      </c>
      <c r="S18" s="6">
        <v>500000000</v>
      </c>
      <c r="T18" s="6">
        <v>400000000</v>
      </c>
      <c r="U18" s="6">
        <v>900000000</v>
      </c>
      <c r="V18" s="6">
        <v>609026814</v>
      </c>
      <c r="W18" s="6">
        <v>563488614</v>
      </c>
      <c r="X18" s="6">
        <v>27910970.183176503</v>
      </c>
      <c r="Y18" s="6">
        <v>30000000</v>
      </c>
      <c r="Z18" s="6">
        <v>3244228.2878999999</v>
      </c>
      <c r="AA18" s="6">
        <v>24666741.895276502</v>
      </c>
      <c r="AB18" s="6">
        <v>52627110.983176492</v>
      </c>
      <c r="AC18" s="6">
        <v>37346468.628616497</v>
      </c>
      <c r="AD18" s="7">
        <v>0.70964314648689697</v>
      </c>
      <c r="AE18" s="6">
        <v>6591927.5554290283</v>
      </c>
      <c r="AF18" s="6">
        <v>1224701</v>
      </c>
      <c r="AG18" s="10" t="s">
        <v>645</v>
      </c>
      <c r="AH18" s="10"/>
      <c r="AI18" s="10"/>
      <c r="AJ18" s="10"/>
      <c r="AK18" s="10"/>
      <c r="AL18" s="10">
        <v>1</v>
      </c>
      <c r="AM18" s="10">
        <v>0</v>
      </c>
      <c r="AN18" s="10">
        <v>0</v>
      </c>
      <c r="AO18" s="10">
        <v>0</v>
      </c>
      <c r="AP18" s="10">
        <v>0</v>
      </c>
      <c r="AQ18" s="10"/>
      <c r="AR18" s="10">
        <v>52000</v>
      </c>
      <c r="AS18" s="10">
        <v>1</v>
      </c>
      <c r="AT18" s="10">
        <v>1</v>
      </c>
      <c r="AU18" s="10">
        <v>0</v>
      </c>
      <c r="AV18" s="10"/>
      <c r="AW18" s="8" t="s">
        <v>824</v>
      </c>
      <c r="AX18" s="8">
        <v>385</v>
      </c>
      <c r="AY18" s="10">
        <v>0</v>
      </c>
      <c r="AZ18" s="10">
        <v>1720374</v>
      </c>
      <c r="BA18" s="10">
        <v>1318232</v>
      </c>
      <c r="BB18" s="10" t="s">
        <v>814</v>
      </c>
      <c r="BC18" s="10">
        <v>0</v>
      </c>
      <c r="BD18" s="10" t="s">
        <v>814</v>
      </c>
      <c r="BE18" s="10">
        <v>0</v>
      </c>
      <c r="BF18" s="10" t="s">
        <v>814</v>
      </c>
      <c r="BG18" s="10">
        <v>4245787</v>
      </c>
      <c r="BH18" s="10" t="s">
        <v>814</v>
      </c>
      <c r="BI18" s="10">
        <v>5190819</v>
      </c>
      <c r="BJ18" s="10" t="s">
        <v>814</v>
      </c>
      <c r="BK18" s="10">
        <v>5084584</v>
      </c>
      <c r="BL18" s="10" t="s">
        <v>814</v>
      </c>
      <c r="BM18" s="10">
        <v>4818119</v>
      </c>
      <c r="BN18" s="10" t="s">
        <v>814</v>
      </c>
      <c r="BO18" s="10">
        <v>3719826</v>
      </c>
      <c r="BP18" s="10" t="s">
        <v>814</v>
      </c>
      <c r="BQ18" s="10">
        <v>3164681</v>
      </c>
      <c r="BR18" s="10" t="s">
        <v>814</v>
      </c>
      <c r="BS18" s="10">
        <v>3123345</v>
      </c>
      <c r="BT18" s="10" t="s">
        <v>814</v>
      </c>
      <c r="BU18" s="10">
        <v>3605409</v>
      </c>
      <c r="BV18" s="10" t="s">
        <v>814</v>
      </c>
      <c r="BW18" s="10">
        <v>3347237</v>
      </c>
      <c r="BX18" s="10" t="s">
        <v>814</v>
      </c>
      <c r="BY18" s="10">
        <v>2811213</v>
      </c>
      <c r="BZ18" s="10" t="s">
        <v>814</v>
      </c>
      <c r="CA18" s="10">
        <v>4452437</v>
      </c>
      <c r="CB18" s="10" t="s">
        <v>814</v>
      </c>
      <c r="CC18" s="10">
        <v>3583566</v>
      </c>
      <c r="CD18" s="10" t="s">
        <v>814</v>
      </c>
      <c r="CE18" s="10">
        <v>2626510</v>
      </c>
      <c r="CF18" s="10" t="s">
        <v>814</v>
      </c>
      <c r="CG18" s="10">
        <v>3214975</v>
      </c>
      <c r="CH18" s="10" t="s">
        <v>814</v>
      </c>
      <c r="CI18" s="10">
        <v>3381207</v>
      </c>
      <c r="CJ18" s="10" t="s">
        <v>814</v>
      </c>
      <c r="CK18" s="10">
        <v>2654328</v>
      </c>
      <c r="CL18" s="10" t="s">
        <v>814</v>
      </c>
      <c r="CM18" s="10">
        <v>2656864</v>
      </c>
      <c r="CN18" s="10" t="s">
        <v>814</v>
      </c>
      <c r="CO18" s="10">
        <v>2083479</v>
      </c>
      <c r="CP18" s="10">
        <v>1</v>
      </c>
      <c r="CQ18" s="6">
        <v>0</v>
      </c>
      <c r="CR18" s="10">
        <v>0.17650740000000001</v>
      </c>
      <c r="CS18" s="10">
        <v>0</v>
      </c>
      <c r="CT18" s="10">
        <v>0</v>
      </c>
      <c r="CU18" s="10">
        <v>0</v>
      </c>
      <c r="CV18" s="10">
        <v>0</v>
      </c>
      <c r="CW18" s="27">
        <v>1</v>
      </c>
    </row>
    <row r="19" spans="1:101" ht="14" x14ac:dyDescent="0.2">
      <c r="A19" s="28" t="s">
        <v>14</v>
      </c>
      <c r="B19" s="28" t="s">
        <v>174</v>
      </c>
      <c r="C19" s="28" t="s">
        <v>318</v>
      </c>
      <c r="D19" s="28" t="s">
        <v>318</v>
      </c>
      <c r="E19" s="28" t="s">
        <v>559</v>
      </c>
      <c r="F19" s="28">
        <v>221119</v>
      </c>
      <c r="G19" s="28" t="s">
        <v>599</v>
      </c>
      <c r="H19" s="3">
        <v>38643</v>
      </c>
      <c r="I19" s="28">
        <v>2006</v>
      </c>
      <c r="J19" s="28">
        <v>2008</v>
      </c>
      <c r="K19" s="28">
        <v>10</v>
      </c>
      <c r="L19" s="28">
        <v>10</v>
      </c>
      <c r="M19" s="28">
        <v>10</v>
      </c>
      <c r="N19" s="4">
        <v>35360</v>
      </c>
      <c r="O19" s="4">
        <v>353600</v>
      </c>
      <c r="P19" s="28">
        <v>2008</v>
      </c>
      <c r="Q19" s="5">
        <v>5000000</v>
      </c>
      <c r="R19" s="5">
        <v>5000000</v>
      </c>
      <c r="S19" s="6">
        <v>102844709</v>
      </c>
      <c r="T19" s="6"/>
      <c r="U19" s="6">
        <v>102844709</v>
      </c>
      <c r="V19" s="6">
        <v>50175248</v>
      </c>
      <c r="W19" s="6">
        <v>50175248</v>
      </c>
      <c r="X19" s="6">
        <v>4052336.8391999998</v>
      </c>
      <c r="Y19" s="6">
        <v>5000000</v>
      </c>
      <c r="Z19" s="6">
        <v>312000</v>
      </c>
      <c r="AA19" s="6">
        <v>3740336.8391999998</v>
      </c>
      <c r="AB19" s="6">
        <v>6204486.0384000009</v>
      </c>
      <c r="AC19" s="6">
        <v>4528653.4383999994</v>
      </c>
      <c r="AD19" s="7">
        <v>0.72989985155447923</v>
      </c>
      <c r="AE19" s="6">
        <v>1659250.63968</v>
      </c>
      <c r="AF19" s="6">
        <v>130266</v>
      </c>
      <c r="AG19" s="10" t="s">
        <v>645</v>
      </c>
      <c r="AH19" s="10"/>
      <c r="AI19" s="10" t="s">
        <v>647</v>
      </c>
      <c r="AJ19" s="10"/>
      <c r="AK19" s="10"/>
      <c r="AL19" s="10"/>
      <c r="AM19" s="10"/>
      <c r="AN19" s="10"/>
      <c r="AO19" s="10"/>
      <c r="AP19" s="10"/>
      <c r="AQ19" s="10"/>
      <c r="AR19" s="10">
        <f>17*40*52</f>
        <v>35360</v>
      </c>
      <c r="AS19" s="10">
        <v>1</v>
      </c>
      <c r="AT19" s="10">
        <v>1</v>
      </c>
      <c r="AU19" s="10">
        <v>0</v>
      </c>
      <c r="AV19" s="10"/>
      <c r="AW19" s="8" t="s">
        <v>825</v>
      </c>
      <c r="AX19" s="8">
        <v>241</v>
      </c>
      <c r="AY19" s="10">
        <v>0</v>
      </c>
      <c r="AZ19" s="10">
        <v>0</v>
      </c>
      <c r="BA19" s="10">
        <v>0</v>
      </c>
      <c r="BB19" s="10"/>
      <c r="BC19" s="10">
        <v>0</v>
      </c>
      <c r="BD19" s="10"/>
      <c r="BE19" s="10">
        <v>0</v>
      </c>
      <c r="BF19" s="10"/>
      <c r="BG19" s="10">
        <v>0</v>
      </c>
      <c r="BH19" s="10"/>
      <c r="BI19" s="10">
        <v>0</v>
      </c>
      <c r="BJ19" s="10"/>
      <c r="BK19" s="10">
        <v>0</v>
      </c>
      <c r="BL19" s="10"/>
      <c r="BM19" s="10">
        <v>0</v>
      </c>
      <c r="BN19" s="10"/>
      <c r="BO19" s="10">
        <v>0</v>
      </c>
      <c r="BP19" s="10"/>
      <c r="BQ19" s="10">
        <v>0</v>
      </c>
      <c r="BR19" s="10"/>
      <c r="BS19" s="10">
        <v>0</v>
      </c>
      <c r="BT19" s="10"/>
      <c r="BU19" s="10">
        <v>0</v>
      </c>
      <c r="BV19" s="10"/>
      <c r="BW19" s="10">
        <v>0</v>
      </c>
      <c r="BX19" s="10"/>
      <c r="BY19" s="10">
        <v>0</v>
      </c>
      <c r="BZ19" s="10"/>
      <c r="CA19" s="10">
        <v>0</v>
      </c>
      <c r="CB19" s="10" t="s">
        <v>814</v>
      </c>
      <c r="CC19" s="10">
        <v>0</v>
      </c>
      <c r="CD19" s="10" t="s">
        <v>814</v>
      </c>
      <c r="CE19" s="10">
        <v>2040680</v>
      </c>
      <c r="CF19" s="10" t="s">
        <v>814</v>
      </c>
      <c r="CG19" s="10">
        <v>1201461</v>
      </c>
      <c r="CH19" s="10"/>
      <c r="CI19" s="10">
        <v>0</v>
      </c>
      <c r="CJ19" s="10"/>
      <c r="CK19" s="10">
        <v>0</v>
      </c>
      <c r="CL19" s="10"/>
      <c r="CM19" s="10">
        <v>0</v>
      </c>
      <c r="CN19" s="10" t="s">
        <v>814</v>
      </c>
      <c r="CO19" s="10">
        <v>0</v>
      </c>
      <c r="CP19" s="10">
        <v>1</v>
      </c>
      <c r="CQ19" s="6">
        <v>0</v>
      </c>
      <c r="CR19" s="10">
        <v>0.36638949999999998</v>
      </c>
      <c r="CS19" s="10">
        <v>1</v>
      </c>
      <c r="CT19" s="10">
        <v>0</v>
      </c>
      <c r="CU19" s="10">
        <v>0</v>
      </c>
      <c r="CV19" s="10">
        <v>0</v>
      </c>
    </row>
    <row r="20" spans="1:101" ht="14" x14ac:dyDescent="0.2">
      <c r="A20" s="28" t="s">
        <v>15</v>
      </c>
      <c r="B20" s="28" t="s">
        <v>175</v>
      </c>
      <c r="C20" s="28" t="s">
        <v>319</v>
      </c>
      <c r="D20" s="28" t="s">
        <v>319</v>
      </c>
      <c r="E20" s="28" t="s">
        <v>319</v>
      </c>
      <c r="F20" s="28">
        <v>221119</v>
      </c>
      <c r="G20" s="28" t="s">
        <v>599</v>
      </c>
      <c r="H20" s="3">
        <v>39065</v>
      </c>
      <c r="I20" s="28">
        <v>2007</v>
      </c>
      <c r="J20" s="28">
        <v>2009</v>
      </c>
      <c r="K20" s="28">
        <v>10</v>
      </c>
      <c r="L20" s="28">
        <v>10</v>
      </c>
      <c r="M20" s="28">
        <v>10</v>
      </c>
      <c r="N20" s="4">
        <v>55913.458465716278</v>
      </c>
      <c r="O20" s="4">
        <v>559134.58465716278</v>
      </c>
      <c r="P20" s="28">
        <v>2007</v>
      </c>
      <c r="Q20" s="5">
        <v>5000000</v>
      </c>
      <c r="R20" s="5">
        <v>5000000</v>
      </c>
      <c r="S20" s="6">
        <v>215933418</v>
      </c>
      <c r="T20" s="6">
        <v>210000000</v>
      </c>
      <c r="U20" s="6">
        <v>216933418</v>
      </c>
      <c r="V20" s="6">
        <v>100291936</v>
      </c>
      <c r="W20" s="6">
        <v>100291936</v>
      </c>
      <c r="X20" s="6">
        <v>11258857.916800002</v>
      </c>
      <c r="Y20" s="6">
        <v>5000000</v>
      </c>
      <c r="Z20" s="6">
        <v>4474570.3912000004</v>
      </c>
      <c r="AA20" s="6">
        <v>6784287.5256000012</v>
      </c>
      <c r="AB20" s="6">
        <v>15980596.434400002</v>
      </c>
      <c r="AC20" s="6">
        <v>11932806.5912</v>
      </c>
      <c r="AD20" s="7">
        <v>0.74670595932910944</v>
      </c>
      <c r="AE20" s="6">
        <v>3782989.7529000002</v>
      </c>
      <c r="AF20" s="6">
        <v>250364</v>
      </c>
      <c r="AG20" s="10" t="s">
        <v>645</v>
      </c>
      <c r="AH20" s="10"/>
      <c r="AI20" s="10" t="s">
        <v>647</v>
      </c>
      <c r="AJ20" s="10"/>
      <c r="AK20" s="10"/>
      <c r="AL20" s="10"/>
      <c r="AM20" s="10"/>
      <c r="AN20" s="10"/>
      <c r="AO20" s="10"/>
      <c r="AP20" s="10"/>
      <c r="AQ20" s="10"/>
      <c r="AR20" s="10">
        <f>15*52*40</f>
        <v>31200</v>
      </c>
      <c r="AS20" s="10">
        <v>1</v>
      </c>
      <c r="AT20" s="10">
        <v>1</v>
      </c>
      <c r="AU20" s="10">
        <v>0</v>
      </c>
      <c r="AV20" s="10"/>
      <c r="AW20" s="8"/>
      <c r="AX20" s="8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>
        <v>0</v>
      </c>
      <c r="CQ20" s="6">
        <v>0</v>
      </c>
      <c r="CR20" s="10">
        <v>0.31702429999999998</v>
      </c>
      <c r="CS20" s="10">
        <v>1</v>
      </c>
      <c r="CT20" s="10">
        <v>0</v>
      </c>
      <c r="CU20" s="10">
        <v>0</v>
      </c>
      <c r="CV20" s="10">
        <v>0</v>
      </c>
    </row>
    <row r="21" spans="1:101" ht="14" x14ac:dyDescent="0.2">
      <c r="A21" s="28" t="s">
        <v>16</v>
      </c>
      <c r="B21" s="28" t="s">
        <v>175</v>
      </c>
      <c r="C21" s="28" t="s">
        <v>319</v>
      </c>
      <c r="D21" s="28" t="s">
        <v>319</v>
      </c>
      <c r="E21" s="28" t="s">
        <v>319</v>
      </c>
      <c r="F21" s="28">
        <v>221119</v>
      </c>
      <c r="G21" s="28" t="s">
        <v>599</v>
      </c>
      <c r="H21" s="3">
        <v>38714</v>
      </c>
      <c r="I21" s="28">
        <v>2007</v>
      </c>
      <c r="J21" s="28">
        <v>2009</v>
      </c>
      <c r="K21" s="28">
        <v>10</v>
      </c>
      <c r="L21" s="28">
        <v>10</v>
      </c>
      <c r="M21" s="28">
        <v>10</v>
      </c>
      <c r="N21" s="4">
        <v>53596.970862836031</v>
      </c>
      <c r="O21" s="4">
        <v>522070.78301107883</v>
      </c>
      <c r="P21" s="28">
        <v>2007</v>
      </c>
      <c r="Q21" s="5">
        <v>10000000</v>
      </c>
      <c r="R21" s="5">
        <v>10000000</v>
      </c>
      <c r="S21" s="6">
        <v>635353831</v>
      </c>
      <c r="T21" s="6">
        <v>539306507</v>
      </c>
      <c r="U21" s="6">
        <v>636353831</v>
      </c>
      <c r="V21" s="6">
        <v>247963024</v>
      </c>
      <c r="W21" s="6">
        <v>247963024</v>
      </c>
      <c r="X21" s="6">
        <v>31764748.527200002</v>
      </c>
      <c r="Y21" s="6">
        <v>10000000</v>
      </c>
      <c r="Z21" s="6">
        <v>13197875.2776</v>
      </c>
      <c r="AA21" s="6">
        <v>18566873.249600001</v>
      </c>
      <c r="AB21" s="6">
        <v>43480865.230400003</v>
      </c>
      <c r="AC21" s="6">
        <v>31460883.454565</v>
      </c>
      <c r="AD21" s="7">
        <v>0.72355697817551401</v>
      </c>
      <c r="AE21" s="6">
        <v>12268282.521821998</v>
      </c>
      <c r="AF21" s="6">
        <v>715671</v>
      </c>
      <c r="AG21" s="10" t="s">
        <v>645</v>
      </c>
      <c r="AH21" s="10"/>
      <c r="AI21" s="10" t="s">
        <v>647</v>
      </c>
      <c r="AJ21" s="10"/>
      <c r="AK21" s="10"/>
      <c r="AL21" s="10"/>
      <c r="AM21" s="10"/>
      <c r="AN21" s="10"/>
      <c r="AO21" s="10"/>
      <c r="AP21" s="10"/>
      <c r="AQ21" s="10"/>
      <c r="AR21" s="10">
        <f>15*52*40</f>
        <v>31200</v>
      </c>
      <c r="AS21" s="10">
        <v>1</v>
      </c>
      <c r="AT21" s="10">
        <v>1</v>
      </c>
      <c r="AU21" s="10">
        <v>0</v>
      </c>
      <c r="AV21" s="10"/>
      <c r="AW21" s="8" t="s">
        <v>819</v>
      </c>
      <c r="AX21" s="8">
        <v>136</v>
      </c>
      <c r="AY21" s="10">
        <v>0</v>
      </c>
      <c r="AZ21" s="10">
        <v>0</v>
      </c>
      <c r="BA21" s="10">
        <v>0</v>
      </c>
      <c r="BB21" s="10"/>
      <c r="BC21" s="10">
        <v>0</v>
      </c>
      <c r="BD21" s="10"/>
      <c r="BE21" s="10">
        <v>0</v>
      </c>
      <c r="BF21" s="10"/>
      <c r="BG21" s="10">
        <v>0</v>
      </c>
      <c r="BH21" s="10"/>
      <c r="BI21" s="10">
        <v>0</v>
      </c>
      <c r="BJ21" s="10"/>
      <c r="BK21" s="10">
        <v>0</v>
      </c>
      <c r="BL21" s="10"/>
      <c r="BM21" s="10">
        <v>0</v>
      </c>
      <c r="BN21" s="10"/>
      <c r="BO21" s="10">
        <v>0</v>
      </c>
      <c r="BP21" s="10"/>
      <c r="BQ21" s="10">
        <v>0</v>
      </c>
      <c r="BR21" s="10"/>
      <c r="BS21" s="10">
        <v>0</v>
      </c>
      <c r="BT21" s="10" t="s">
        <v>814</v>
      </c>
      <c r="BU21" s="10">
        <v>543639</v>
      </c>
      <c r="BV21" s="10" t="s">
        <v>814</v>
      </c>
      <c r="BW21" s="10">
        <v>1235351</v>
      </c>
      <c r="BX21" s="10" t="s">
        <v>814</v>
      </c>
      <c r="BY21" s="10">
        <v>4364463</v>
      </c>
      <c r="BZ21" s="10" t="s">
        <v>814</v>
      </c>
      <c r="CA21" s="10">
        <v>6946853</v>
      </c>
      <c r="CB21" s="10" t="s">
        <v>814</v>
      </c>
      <c r="CC21" s="10">
        <v>4169506</v>
      </c>
      <c r="CD21" s="10" t="s">
        <v>814</v>
      </c>
      <c r="CE21" s="10">
        <v>1825685</v>
      </c>
      <c r="CF21" s="10" t="s">
        <v>814</v>
      </c>
      <c r="CG21" s="10">
        <v>1049760</v>
      </c>
      <c r="CH21" s="10" t="s">
        <v>814</v>
      </c>
      <c r="CI21" s="10">
        <v>910908</v>
      </c>
      <c r="CJ21" s="10" t="s">
        <v>814</v>
      </c>
      <c r="CK21" s="10">
        <v>1140650</v>
      </c>
      <c r="CL21" s="10" t="s">
        <v>814</v>
      </c>
      <c r="CM21" s="10">
        <v>1208145</v>
      </c>
      <c r="CN21" s="10" t="s">
        <v>814</v>
      </c>
      <c r="CO21" s="10">
        <v>1347299</v>
      </c>
      <c r="CP21" s="10">
        <v>1</v>
      </c>
      <c r="CQ21" s="6">
        <v>0</v>
      </c>
      <c r="CR21" s="10">
        <v>0.38995360000000001</v>
      </c>
      <c r="CS21" s="10">
        <v>1</v>
      </c>
      <c r="CT21" s="10">
        <v>0</v>
      </c>
      <c r="CU21" s="10">
        <v>0</v>
      </c>
      <c r="CV21" s="10">
        <v>0</v>
      </c>
    </row>
    <row r="22" spans="1:101" ht="14" x14ac:dyDescent="0.2">
      <c r="A22" s="28" t="s">
        <v>17</v>
      </c>
      <c r="B22" s="28" t="s">
        <v>176</v>
      </c>
      <c r="C22" s="28" t="s">
        <v>320</v>
      </c>
      <c r="D22" s="28" t="s">
        <v>320</v>
      </c>
      <c r="E22" s="28" t="s">
        <v>320</v>
      </c>
      <c r="F22" s="28">
        <v>334410</v>
      </c>
      <c r="G22" s="28" t="s">
        <v>598</v>
      </c>
      <c r="H22" s="3">
        <v>38617</v>
      </c>
      <c r="I22" s="28">
        <v>2006</v>
      </c>
      <c r="J22" s="28">
        <v>2008</v>
      </c>
      <c r="K22" s="28">
        <v>700</v>
      </c>
      <c r="L22" s="28">
        <v>1587</v>
      </c>
      <c r="M22" s="28">
        <v>1587</v>
      </c>
      <c r="N22" s="4">
        <v>64900</v>
      </c>
      <c r="O22" s="4">
        <v>110704190</v>
      </c>
      <c r="P22" s="28">
        <v>2006</v>
      </c>
      <c r="Q22" s="5">
        <v>80000000</v>
      </c>
      <c r="R22" s="5">
        <v>80000000</v>
      </c>
      <c r="S22" s="6">
        <v>2500000000</v>
      </c>
      <c r="T22" s="6">
        <v>2509367873</v>
      </c>
      <c r="U22" s="6">
        <v>11536066060.48</v>
      </c>
      <c r="V22" s="6">
        <v>2210979936</v>
      </c>
      <c r="W22" s="6">
        <v>2210979936</v>
      </c>
      <c r="X22" s="6">
        <v>100695108.4992</v>
      </c>
      <c r="Y22" s="6">
        <v>80000000</v>
      </c>
      <c r="Z22" s="6">
        <v>6893789.4696000004</v>
      </c>
      <c r="AA22" s="6">
        <v>93801319.029599994</v>
      </c>
      <c r="AB22" s="6">
        <v>145330742.89179724</v>
      </c>
      <c r="AC22" s="6">
        <v>120586196.18713601</v>
      </c>
      <c r="AD22" s="7">
        <v>0.82973632273328268</v>
      </c>
      <c r="AE22" s="6">
        <v>542892.78137142863</v>
      </c>
      <c r="AF22" s="6">
        <v>0</v>
      </c>
      <c r="AG22" s="10" t="s">
        <v>645</v>
      </c>
      <c r="AH22" s="10" t="s">
        <v>648</v>
      </c>
      <c r="AI22" s="10" t="s">
        <v>598</v>
      </c>
      <c r="AJ22" s="10"/>
      <c r="AK22" s="10"/>
      <c r="AL22" s="10"/>
      <c r="AM22" s="10"/>
      <c r="AN22" s="10"/>
      <c r="AO22" s="10"/>
      <c r="AP22" s="10"/>
      <c r="AQ22" s="10"/>
      <c r="AR22" s="10">
        <v>61000</v>
      </c>
      <c r="AS22" s="10">
        <v>1</v>
      </c>
      <c r="AT22" s="10">
        <v>1</v>
      </c>
      <c r="AU22" s="10">
        <v>1</v>
      </c>
      <c r="AV22" s="10"/>
      <c r="AW22" s="8" t="s">
        <v>826</v>
      </c>
      <c r="AX22" s="8">
        <v>8856</v>
      </c>
      <c r="AY22" s="10">
        <v>0</v>
      </c>
      <c r="AZ22" s="10">
        <v>0</v>
      </c>
      <c r="BA22" s="10">
        <v>0</v>
      </c>
      <c r="BB22" s="10"/>
      <c r="BC22" s="10">
        <v>0</v>
      </c>
      <c r="BD22" s="10" t="s">
        <v>814</v>
      </c>
      <c r="BE22" s="10">
        <v>0</v>
      </c>
      <c r="BF22" s="10" t="s">
        <v>814</v>
      </c>
      <c r="BG22" s="10">
        <v>0</v>
      </c>
      <c r="BH22" s="10" t="s">
        <v>814</v>
      </c>
      <c r="BI22" s="10">
        <v>6625176</v>
      </c>
      <c r="BJ22" s="10" t="s">
        <v>814</v>
      </c>
      <c r="BK22" s="10">
        <v>5206277</v>
      </c>
      <c r="BL22" s="10" t="s">
        <v>814</v>
      </c>
      <c r="BM22" s="10">
        <v>7723473</v>
      </c>
      <c r="BN22" s="10" t="s">
        <v>814</v>
      </c>
      <c r="BO22" s="10">
        <v>7214354</v>
      </c>
      <c r="BP22" s="10" t="s">
        <v>814</v>
      </c>
      <c r="BQ22" s="10">
        <v>5047270</v>
      </c>
      <c r="BR22" s="10" t="s">
        <v>814</v>
      </c>
      <c r="BS22" s="10">
        <v>900804</v>
      </c>
      <c r="BT22" s="10" t="s">
        <v>814</v>
      </c>
      <c r="BU22" s="10">
        <v>0</v>
      </c>
      <c r="BV22" s="10" t="s">
        <v>814</v>
      </c>
      <c r="BW22" s="10">
        <v>0</v>
      </c>
      <c r="BX22" s="10"/>
      <c r="BY22" s="10">
        <v>0</v>
      </c>
      <c r="BZ22" s="10" t="s">
        <v>814</v>
      </c>
      <c r="CA22" s="10">
        <v>0</v>
      </c>
      <c r="CB22" s="10"/>
      <c r="CC22" s="10">
        <v>0</v>
      </c>
      <c r="CD22" s="10"/>
      <c r="CE22" s="10">
        <v>0</v>
      </c>
      <c r="CF22" s="10"/>
      <c r="CG22" s="10">
        <v>0</v>
      </c>
      <c r="CH22" s="10"/>
      <c r="CI22" s="10">
        <v>0</v>
      </c>
      <c r="CJ22" s="10"/>
      <c r="CK22" s="10">
        <v>0</v>
      </c>
      <c r="CL22" s="10"/>
      <c r="CM22" s="10">
        <v>0</v>
      </c>
      <c r="CN22" s="10"/>
      <c r="CO22" s="10">
        <v>0</v>
      </c>
      <c r="CP22" s="10">
        <v>1</v>
      </c>
      <c r="CQ22" s="6">
        <v>1</v>
      </c>
      <c r="CR22" s="10">
        <v>4.5021000000000002E-3</v>
      </c>
      <c r="CS22" s="10">
        <v>0</v>
      </c>
      <c r="CT22" s="10">
        <v>0</v>
      </c>
      <c r="CU22" s="10">
        <v>0</v>
      </c>
      <c r="CV22" s="10">
        <v>0</v>
      </c>
      <c r="CW22" s="27">
        <v>1</v>
      </c>
    </row>
    <row r="23" spans="1:101" ht="14" x14ac:dyDescent="0.2">
      <c r="A23" s="28" t="s">
        <v>18</v>
      </c>
      <c r="B23" s="28" t="s">
        <v>177</v>
      </c>
      <c r="C23" s="28" t="s">
        <v>321</v>
      </c>
      <c r="D23" s="28" t="s">
        <v>321</v>
      </c>
      <c r="E23" s="28" t="s">
        <v>560</v>
      </c>
      <c r="F23" s="28">
        <v>311500</v>
      </c>
      <c r="G23" s="28" t="s">
        <v>600</v>
      </c>
      <c r="H23" s="3">
        <v>38597</v>
      </c>
      <c r="I23" s="28">
        <v>2006</v>
      </c>
      <c r="J23" s="28">
        <v>2008</v>
      </c>
      <c r="K23" s="28">
        <v>0</v>
      </c>
      <c r="L23" s="28">
        <v>208</v>
      </c>
      <c r="M23" s="28">
        <v>390</v>
      </c>
      <c r="N23" s="4">
        <v>43048</v>
      </c>
      <c r="O23" s="4">
        <v>19734925</v>
      </c>
      <c r="P23" s="28">
        <v>2006</v>
      </c>
      <c r="Q23" s="5">
        <v>1000000</v>
      </c>
      <c r="R23" s="5">
        <v>1000000</v>
      </c>
      <c r="S23" s="6">
        <v>2000000</v>
      </c>
      <c r="T23" s="6">
        <v>126884595</v>
      </c>
      <c r="U23" s="6">
        <v>400000000</v>
      </c>
      <c r="V23" s="6">
        <v>206894300</v>
      </c>
      <c r="W23" s="6">
        <v>200874050</v>
      </c>
      <c r="X23" s="6">
        <v>10253011.088399999</v>
      </c>
      <c r="Y23" s="6">
        <v>1000000</v>
      </c>
      <c r="Z23" s="6">
        <v>273693.3713</v>
      </c>
      <c r="AA23" s="6">
        <v>9979317.7170999981</v>
      </c>
      <c r="AB23" s="6">
        <v>21186197.664399996</v>
      </c>
      <c r="AC23" s="6">
        <v>14712252.365099998</v>
      </c>
      <c r="AD23" s="7">
        <v>0.69442627686900027</v>
      </c>
      <c r="AE23" s="6">
        <v>1650000</v>
      </c>
      <c r="AF23" s="6">
        <v>972561.91106357647</v>
      </c>
      <c r="AG23" s="10" t="s">
        <v>645</v>
      </c>
      <c r="AH23" s="10" t="s">
        <v>648</v>
      </c>
      <c r="AI23" s="10" t="s">
        <v>598</v>
      </c>
      <c r="AJ23" s="10"/>
      <c r="AK23" s="10"/>
      <c r="AL23" s="10">
        <v>1</v>
      </c>
      <c r="AM23" s="10">
        <v>0</v>
      </c>
      <c r="AN23" s="10">
        <v>0</v>
      </c>
      <c r="AO23" s="10">
        <v>0</v>
      </c>
      <c r="AP23" s="10">
        <v>0</v>
      </c>
      <c r="AQ23" s="10"/>
      <c r="AR23" s="10">
        <f>828*52</f>
        <v>43056</v>
      </c>
      <c r="AS23" s="10">
        <v>1</v>
      </c>
      <c r="AT23" s="10">
        <v>1</v>
      </c>
      <c r="AU23" s="10">
        <v>1</v>
      </c>
      <c r="AV23" s="10"/>
      <c r="AW23" s="8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>
        <v>0</v>
      </c>
      <c r="CQ23" s="6">
        <v>0</v>
      </c>
      <c r="CR23" s="10">
        <v>0.1121514</v>
      </c>
      <c r="CS23" s="10">
        <v>0</v>
      </c>
      <c r="CT23" s="10">
        <v>0</v>
      </c>
      <c r="CU23" s="10">
        <v>0</v>
      </c>
      <c r="CV23" s="10">
        <v>0</v>
      </c>
      <c r="CW23" s="27">
        <v>1</v>
      </c>
    </row>
    <row r="24" spans="1:101" ht="14" x14ac:dyDescent="0.2">
      <c r="A24" s="28" t="s">
        <v>19</v>
      </c>
      <c r="B24" s="28" t="s">
        <v>166</v>
      </c>
      <c r="C24" s="28" t="s">
        <v>322</v>
      </c>
      <c r="D24" s="28" t="s">
        <v>322</v>
      </c>
      <c r="E24" s="28" t="s">
        <v>322</v>
      </c>
      <c r="F24" s="28">
        <v>324110</v>
      </c>
      <c r="G24" s="28" t="s">
        <v>598</v>
      </c>
      <c r="H24" s="3">
        <v>39107</v>
      </c>
      <c r="I24" s="28">
        <v>2008</v>
      </c>
      <c r="J24" s="28">
        <v>2010</v>
      </c>
      <c r="K24" s="28">
        <v>250</v>
      </c>
      <c r="L24" s="28">
        <v>577</v>
      </c>
      <c r="M24" s="28">
        <v>577</v>
      </c>
      <c r="N24" s="4">
        <v>75025</v>
      </c>
      <c r="O24" s="4">
        <v>49874673</v>
      </c>
      <c r="P24" s="28">
        <v>2008</v>
      </c>
      <c r="Q24" s="5">
        <v>30000000</v>
      </c>
      <c r="R24" s="5">
        <v>30000000</v>
      </c>
      <c r="S24" s="6">
        <v>2650000000</v>
      </c>
      <c r="T24" s="6">
        <v>4848643900</v>
      </c>
      <c r="U24" s="6">
        <v>10331615000</v>
      </c>
      <c r="V24" s="6">
        <v>3964643500</v>
      </c>
      <c r="W24" s="6">
        <v>3237446900</v>
      </c>
      <c r="X24" s="6">
        <v>96537658.879999995</v>
      </c>
      <c r="Y24" s="6">
        <v>30000000</v>
      </c>
      <c r="Z24" s="6">
        <v>3388139.04</v>
      </c>
      <c r="AA24" s="6">
        <v>93149519.839999989</v>
      </c>
      <c r="AB24" s="6">
        <v>358617658.88</v>
      </c>
      <c r="AC24" s="6">
        <v>243363299.92000002</v>
      </c>
      <c r="AD24" s="7">
        <v>0.67861493681055407</v>
      </c>
      <c r="AE24" s="6">
        <v>0</v>
      </c>
      <c r="AF24" s="6">
        <v>999014.68798129447</v>
      </c>
      <c r="AG24" s="10" t="s">
        <v>645</v>
      </c>
      <c r="AH24" s="10" t="s">
        <v>653</v>
      </c>
      <c r="AI24" s="10" t="s">
        <v>598</v>
      </c>
      <c r="AJ24" s="10"/>
      <c r="AK24" s="10"/>
      <c r="AL24" s="10">
        <v>1</v>
      </c>
      <c r="AM24" s="10">
        <v>0</v>
      </c>
      <c r="AN24" s="10">
        <v>0</v>
      </c>
      <c r="AO24" s="10">
        <v>0</v>
      </c>
      <c r="AP24" s="10">
        <v>0</v>
      </c>
      <c r="AQ24" s="10"/>
      <c r="AR24" s="10">
        <f>1150*52</f>
        <v>59800</v>
      </c>
      <c r="AS24" s="10">
        <v>0</v>
      </c>
      <c r="AT24" s="10">
        <v>1</v>
      </c>
      <c r="AU24" s="10">
        <v>0</v>
      </c>
      <c r="AV24" s="10"/>
      <c r="AW24" s="8" t="s">
        <v>816</v>
      </c>
      <c r="AX24" s="8">
        <v>8826</v>
      </c>
      <c r="AY24" s="10">
        <v>0</v>
      </c>
      <c r="AZ24" s="10">
        <v>0</v>
      </c>
      <c r="BA24" s="10">
        <v>0</v>
      </c>
      <c r="BB24" s="10"/>
      <c r="BC24" s="10">
        <v>0</v>
      </c>
      <c r="BD24" s="10"/>
      <c r="BE24" s="10">
        <v>0</v>
      </c>
      <c r="BF24" s="10"/>
      <c r="BG24" s="10">
        <v>0</v>
      </c>
      <c r="BH24" s="10"/>
      <c r="BI24" s="10">
        <v>0</v>
      </c>
      <c r="BJ24" s="10"/>
      <c r="BK24" s="10">
        <v>0</v>
      </c>
      <c r="BL24" s="10"/>
      <c r="BM24" s="10">
        <v>0</v>
      </c>
      <c r="BN24" s="10"/>
      <c r="BO24" s="10">
        <v>0</v>
      </c>
      <c r="BP24" s="10"/>
      <c r="BQ24" s="10">
        <v>0</v>
      </c>
      <c r="BR24" s="10"/>
      <c r="BS24" s="10">
        <v>0</v>
      </c>
      <c r="BT24" s="10"/>
      <c r="BU24" s="10">
        <v>0</v>
      </c>
      <c r="BV24" s="10"/>
      <c r="BW24" s="10">
        <v>0</v>
      </c>
      <c r="BX24" s="10" t="s">
        <v>814</v>
      </c>
      <c r="BY24" s="10">
        <v>0</v>
      </c>
      <c r="BZ24" s="10" t="s">
        <v>814</v>
      </c>
      <c r="CA24" s="10">
        <v>0</v>
      </c>
      <c r="CB24" s="10" t="s">
        <v>814</v>
      </c>
      <c r="CC24" s="10">
        <v>0</v>
      </c>
      <c r="CD24" s="10" t="s">
        <v>814</v>
      </c>
      <c r="CE24" s="10">
        <v>0</v>
      </c>
      <c r="CF24" s="10" t="s">
        <v>814</v>
      </c>
      <c r="CG24" s="10">
        <v>0</v>
      </c>
      <c r="CH24" s="10" t="s">
        <v>814</v>
      </c>
      <c r="CI24" s="10">
        <v>0</v>
      </c>
      <c r="CJ24" s="10" t="s">
        <v>814</v>
      </c>
      <c r="CK24" s="10">
        <v>0</v>
      </c>
      <c r="CL24" s="10" t="s">
        <v>814</v>
      </c>
      <c r="CM24" s="10">
        <v>0</v>
      </c>
      <c r="CN24" s="10" t="s">
        <v>814</v>
      </c>
      <c r="CO24" s="10">
        <v>0</v>
      </c>
      <c r="CP24" s="10">
        <v>1</v>
      </c>
      <c r="CQ24" s="6">
        <v>1</v>
      </c>
      <c r="CR24" s="10">
        <v>0</v>
      </c>
      <c r="CS24" s="10">
        <v>0</v>
      </c>
      <c r="CT24" s="10">
        <v>1</v>
      </c>
      <c r="CU24" s="10">
        <v>0</v>
      </c>
      <c r="CV24" s="10">
        <v>0</v>
      </c>
      <c r="CW24" s="27">
        <v>1</v>
      </c>
    </row>
    <row r="25" spans="1:101" ht="14" x14ac:dyDescent="0.2">
      <c r="A25" s="28" t="s">
        <v>20</v>
      </c>
      <c r="B25" s="28" t="s">
        <v>178</v>
      </c>
      <c r="C25" s="28" t="s">
        <v>323</v>
      </c>
      <c r="D25" s="28" t="s">
        <v>503</v>
      </c>
      <c r="E25" s="28" t="s">
        <v>561</v>
      </c>
      <c r="F25" s="28">
        <v>221119</v>
      </c>
      <c r="G25" s="28" t="s">
        <v>599</v>
      </c>
      <c r="H25" s="3">
        <v>38812</v>
      </c>
      <c r="I25" s="28">
        <v>2007</v>
      </c>
      <c r="J25" s="28">
        <v>2009</v>
      </c>
      <c r="K25" s="28">
        <v>10</v>
      </c>
      <c r="L25" s="28">
        <v>21</v>
      </c>
      <c r="M25" s="28">
        <v>21</v>
      </c>
      <c r="N25" s="4">
        <v>62400</v>
      </c>
      <c r="O25" s="4">
        <v>1310400</v>
      </c>
      <c r="P25" s="28">
        <v>2007</v>
      </c>
      <c r="Q25" s="5">
        <v>10000000</v>
      </c>
      <c r="R25" s="5">
        <v>10000000</v>
      </c>
      <c r="S25" s="6">
        <v>195309241</v>
      </c>
      <c r="T25" s="6"/>
      <c r="U25" s="6">
        <v>195309241</v>
      </c>
      <c r="V25" s="6">
        <v>143524890</v>
      </c>
      <c r="W25" s="6">
        <v>143524890</v>
      </c>
      <c r="X25" s="6">
        <v>9932636.7712000012</v>
      </c>
      <c r="Y25" s="6">
        <v>10000000</v>
      </c>
      <c r="Z25" s="6">
        <v>2652490.6720000003</v>
      </c>
      <c r="AA25" s="6">
        <v>7280146.099200001</v>
      </c>
      <c r="AB25" s="6">
        <v>17948214.827920001</v>
      </c>
      <c r="AC25" s="6">
        <v>13367135.07312</v>
      </c>
      <c r="AD25" s="7">
        <v>0.74476125905994084</v>
      </c>
      <c r="AE25" s="6">
        <v>5216187.6725804005</v>
      </c>
      <c r="AF25" s="6">
        <v>278119</v>
      </c>
      <c r="AG25" s="10" t="s">
        <v>645</v>
      </c>
      <c r="AH25" s="10"/>
      <c r="AI25" s="10" t="s">
        <v>647</v>
      </c>
      <c r="AJ25" s="10"/>
      <c r="AK25" s="10"/>
      <c r="AL25" s="10">
        <v>1</v>
      </c>
      <c r="AM25" s="10">
        <v>0</v>
      </c>
      <c r="AN25" s="10">
        <v>0</v>
      </c>
      <c r="AO25" s="10">
        <v>0</v>
      </c>
      <c r="AP25" s="10">
        <v>0</v>
      </c>
      <c r="AQ25" s="10"/>
      <c r="AR25" s="10">
        <v>35000</v>
      </c>
      <c r="AS25" s="10">
        <v>1</v>
      </c>
      <c r="AT25" s="10">
        <v>1</v>
      </c>
      <c r="AU25" s="10">
        <v>0</v>
      </c>
      <c r="AV25" s="10"/>
      <c r="AW25" s="8" t="s">
        <v>827</v>
      </c>
      <c r="AX25" s="8">
        <v>329</v>
      </c>
      <c r="AY25" s="10">
        <v>0</v>
      </c>
      <c r="AZ25" s="10">
        <v>2536757</v>
      </c>
      <c r="BA25" s="10">
        <v>797447</v>
      </c>
      <c r="BB25" s="10" t="s">
        <v>814</v>
      </c>
      <c r="BC25" s="10">
        <v>368980</v>
      </c>
      <c r="BD25" s="10" t="s">
        <v>814</v>
      </c>
      <c r="BE25" s="10">
        <v>228679</v>
      </c>
      <c r="BF25" s="10" t="s">
        <v>814</v>
      </c>
      <c r="BG25" s="10">
        <v>388897</v>
      </c>
      <c r="BH25" s="10" t="s">
        <v>814</v>
      </c>
      <c r="BI25" s="10">
        <v>171502</v>
      </c>
      <c r="BJ25" s="10"/>
      <c r="BK25" s="10">
        <v>0</v>
      </c>
      <c r="BL25" s="10" t="s">
        <v>814</v>
      </c>
      <c r="BM25" s="10">
        <v>265584</v>
      </c>
      <c r="BN25" s="10" t="s">
        <v>814</v>
      </c>
      <c r="BO25" s="10">
        <v>1274605</v>
      </c>
      <c r="BP25" s="10" t="s">
        <v>814</v>
      </c>
      <c r="BQ25" s="10">
        <v>1313321</v>
      </c>
      <c r="BR25" s="10" t="s">
        <v>814</v>
      </c>
      <c r="BS25" s="10">
        <v>2130389</v>
      </c>
      <c r="BT25" s="10" t="s">
        <v>814</v>
      </c>
      <c r="BU25" s="10">
        <v>3624758</v>
      </c>
      <c r="BV25" s="10" t="s">
        <v>814</v>
      </c>
      <c r="BW25" s="10">
        <v>4803812</v>
      </c>
      <c r="BX25" s="10" t="s">
        <v>814</v>
      </c>
      <c r="BY25" s="10">
        <v>4075668</v>
      </c>
      <c r="BZ25" s="10" t="s">
        <v>814</v>
      </c>
      <c r="CA25" s="10">
        <v>9784095</v>
      </c>
      <c r="CB25" s="10" t="s">
        <v>814</v>
      </c>
      <c r="CC25" s="10">
        <v>11775522</v>
      </c>
      <c r="CD25" s="10" t="s">
        <v>814</v>
      </c>
      <c r="CE25" s="10">
        <v>6594250</v>
      </c>
      <c r="CF25" s="10" t="s">
        <v>814</v>
      </c>
      <c r="CG25" s="10">
        <v>3734579</v>
      </c>
      <c r="CH25" s="10" t="s">
        <v>814</v>
      </c>
      <c r="CI25" s="10">
        <v>2191087</v>
      </c>
      <c r="CJ25" s="10" t="s">
        <v>814</v>
      </c>
      <c r="CK25" s="10">
        <v>1774936</v>
      </c>
      <c r="CL25" s="10" t="s">
        <v>814</v>
      </c>
      <c r="CM25" s="10">
        <v>1677740</v>
      </c>
      <c r="CN25" s="10" t="s">
        <v>814</v>
      </c>
      <c r="CO25" s="10">
        <v>1925807</v>
      </c>
      <c r="CP25" s="10">
        <v>1</v>
      </c>
      <c r="CQ25" s="6">
        <v>0</v>
      </c>
      <c r="CR25" s="10">
        <v>0.39022479999999998</v>
      </c>
      <c r="CS25" s="10">
        <v>1</v>
      </c>
      <c r="CT25" s="10">
        <v>0</v>
      </c>
      <c r="CU25" s="10">
        <v>0</v>
      </c>
      <c r="CV25" s="10">
        <v>0</v>
      </c>
    </row>
    <row r="26" spans="1:101" ht="14" x14ac:dyDescent="0.2">
      <c r="A26" s="28" t="s">
        <v>21</v>
      </c>
      <c r="B26" s="28" t="s">
        <v>179</v>
      </c>
      <c r="C26" s="28" t="s">
        <v>324</v>
      </c>
      <c r="D26" s="28" t="s">
        <v>504</v>
      </c>
      <c r="E26" s="28" t="s">
        <v>562</v>
      </c>
      <c r="F26" s="28">
        <v>221119</v>
      </c>
      <c r="G26" s="28" t="s">
        <v>599</v>
      </c>
      <c r="H26" s="3">
        <v>38679</v>
      </c>
      <c r="I26" s="28">
        <v>2006</v>
      </c>
      <c r="J26" s="28">
        <v>2008</v>
      </c>
      <c r="K26" s="28">
        <v>10</v>
      </c>
      <c r="L26" s="28">
        <v>40</v>
      </c>
      <c r="M26" s="28">
        <v>40</v>
      </c>
      <c r="N26" s="4">
        <v>62472</v>
      </c>
      <c r="O26" s="4">
        <v>2400360</v>
      </c>
      <c r="P26" s="28">
        <v>2007</v>
      </c>
      <c r="Q26" s="5">
        <v>5000000</v>
      </c>
      <c r="R26" s="5">
        <v>5000000</v>
      </c>
      <c r="S26" s="6">
        <v>285000000</v>
      </c>
      <c r="T26" s="6">
        <v>358960155</v>
      </c>
      <c r="U26" s="6">
        <v>700848923</v>
      </c>
      <c r="V26" s="6">
        <v>288125030</v>
      </c>
      <c r="W26" s="6">
        <v>288125030</v>
      </c>
      <c r="X26" s="6">
        <v>23385391.109600004</v>
      </c>
      <c r="Y26" s="6">
        <v>5000000</v>
      </c>
      <c r="Z26" s="6">
        <v>1353959.3288000003</v>
      </c>
      <c r="AA26" s="6">
        <v>22031431.780800004</v>
      </c>
      <c r="AB26" s="6">
        <v>35220591.109600008</v>
      </c>
      <c r="AC26" s="6">
        <v>28366991.1096</v>
      </c>
      <c r="AD26" s="7">
        <v>0.80540928519135691</v>
      </c>
      <c r="AE26" s="6">
        <v>9824275</v>
      </c>
      <c r="AF26" s="6">
        <v>357065</v>
      </c>
      <c r="AG26" s="10" t="s">
        <v>645</v>
      </c>
      <c r="AH26" s="10" t="s">
        <v>648</v>
      </c>
      <c r="AI26" s="10" t="s">
        <v>647</v>
      </c>
      <c r="AJ26" s="10"/>
      <c r="AK26" s="10"/>
      <c r="AL26" s="10">
        <v>1</v>
      </c>
      <c r="AM26" s="10">
        <v>0</v>
      </c>
      <c r="AN26" s="10">
        <v>0</v>
      </c>
      <c r="AO26" s="10">
        <v>0</v>
      </c>
      <c r="AP26" s="10">
        <v>0</v>
      </c>
      <c r="AQ26" s="10"/>
      <c r="AR26" s="10">
        <v>30000</v>
      </c>
      <c r="AS26" s="10">
        <v>1</v>
      </c>
      <c r="AT26" s="10">
        <v>1</v>
      </c>
      <c r="AU26" s="10">
        <v>1</v>
      </c>
      <c r="AV26" s="10"/>
      <c r="AW26" s="8"/>
      <c r="AX26" s="8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>
        <v>0</v>
      </c>
      <c r="CQ26" s="6">
        <v>0</v>
      </c>
      <c r="CR26" s="10">
        <v>0.34632770000000002</v>
      </c>
      <c r="CS26" s="10">
        <v>1</v>
      </c>
      <c r="CT26" s="10">
        <v>0</v>
      </c>
      <c r="CU26" s="10">
        <v>0</v>
      </c>
      <c r="CV26" s="10">
        <v>0</v>
      </c>
    </row>
    <row r="27" spans="1:101" ht="14" x14ac:dyDescent="0.2">
      <c r="A27" s="28" t="s">
        <v>22</v>
      </c>
      <c r="B27" s="28" t="s">
        <v>180</v>
      </c>
      <c r="C27" s="28" t="s">
        <v>325</v>
      </c>
      <c r="D27" s="28" t="s">
        <v>325</v>
      </c>
      <c r="E27" s="28" t="s">
        <v>325</v>
      </c>
      <c r="F27" s="28">
        <v>334110</v>
      </c>
      <c r="G27" s="28" t="s">
        <v>601</v>
      </c>
      <c r="H27" s="3">
        <v>39027</v>
      </c>
      <c r="I27" s="28">
        <v>2007</v>
      </c>
      <c r="J27" s="28">
        <v>2009</v>
      </c>
      <c r="K27" s="28">
        <v>20</v>
      </c>
      <c r="L27" s="28">
        <v>36</v>
      </c>
      <c r="M27" s="28">
        <v>36</v>
      </c>
      <c r="N27" s="4">
        <v>57925</v>
      </c>
      <c r="O27" s="4">
        <v>3046140</v>
      </c>
      <c r="P27" s="28">
        <v>2008</v>
      </c>
      <c r="Q27" s="5">
        <v>100000000</v>
      </c>
      <c r="R27" s="5">
        <v>100000000</v>
      </c>
      <c r="S27" s="6">
        <v>100000000</v>
      </c>
      <c r="T27" s="6">
        <v>106198297</v>
      </c>
      <c r="U27" s="6">
        <v>159106340</v>
      </c>
      <c r="V27" s="6">
        <v>75000000</v>
      </c>
      <c r="W27" s="6">
        <v>75000000</v>
      </c>
      <c r="X27" s="6">
        <v>6556901.5063500004</v>
      </c>
      <c r="Y27" s="6">
        <v>75000000</v>
      </c>
      <c r="Z27" s="6">
        <v>6304742.8641600003</v>
      </c>
      <c r="AA27" s="6">
        <v>252158.64219000004</v>
      </c>
      <c r="AB27" s="6">
        <v>11412401.506349999</v>
      </c>
      <c r="AC27" s="6">
        <v>671605.16384000005</v>
      </c>
      <c r="AD27" s="7">
        <v>5.8848715011149119E-2</v>
      </c>
      <c r="AE27" s="6">
        <v>123928.41924892856</v>
      </c>
      <c r="AF27" s="6">
        <v>21291</v>
      </c>
      <c r="AG27" s="10" t="s">
        <v>645</v>
      </c>
      <c r="AH27" s="10" t="s">
        <v>648</v>
      </c>
      <c r="AI27" s="10" t="s">
        <v>601</v>
      </c>
      <c r="AJ27" s="10"/>
      <c r="AK27" s="10"/>
      <c r="AL27" s="10">
        <v>1</v>
      </c>
      <c r="AM27" s="10">
        <v>0</v>
      </c>
      <c r="AN27" s="10">
        <v>0</v>
      </c>
      <c r="AO27" s="10">
        <v>0</v>
      </c>
      <c r="AP27" s="10">
        <v>0</v>
      </c>
      <c r="AQ27" s="10"/>
      <c r="AR27" s="10">
        <v>60000</v>
      </c>
      <c r="AS27" s="10">
        <v>1</v>
      </c>
      <c r="AT27" s="10">
        <v>1</v>
      </c>
      <c r="AU27" s="10">
        <v>0</v>
      </c>
      <c r="AV27" s="10"/>
      <c r="AW27" s="8" t="s">
        <v>828</v>
      </c>
      <c r="AX27" s="8">
        <v>83270</v>
      </c>
      <c r="AY27" s="10">
        <v>0</v>
      </c>
      <c r="AZ27" s="10">
        <v>0</v>
      </c>
      <c r="BA27" s="10">
        <v>0</v>
      </c>
      <c r="BB27" s="10"/>
      <c r="BC27" s="10">
        <v>0</v>
      </c>
      <c r="BD27" s="10"/>
      <c r="BE27" s="10">
        <v>0</v>
      </c>
      <c r="BF27" s="10"/>
      <c r="BG27" s="10">
        <v>0</v>
      </c>
      <c r="BH27" s="10"/>
      <c r="BI27" s="10">
        <v>0</v>
      </c>
      <c r="BJ27" s="10" t="s">
        <v>814</v>
      </c>
      <c r="BK27" s="10">
        <v>29439939</v>
      </c>
      <c r="BL27" s="10" t="s">
        <v>814</v>
      </c>
      <c r="BM27" s="10">
        <v>88428001</v>
      </c>
      <c r="BN27" s="10" t="s">
        <v>814</v>
      </c>
      <c r="BO27" s="10">
        <v>138676169</v>
      </c>
      <c r="BP27" s="10" t="s">
        <v>814</v>
      </c>
      <c r="BQ27" s="10">
        <v>149432032</v>
      </c>
      <c r="BR27" s="10" t="s">
        <v>814</v>
      </c>
      <c r="BS27" s="10">
        <v>129901263</v>
      </c>
      <c r="BT27" s="10" t="s">
        <v>814</v>
      </c>
      <c r="BU27" s="10">
        <v>128136861</v>
      </c>
      <c r="BV27" s="10" t="s">
        <v>814</v>
      </c>
      <c r="BW27" s="10">
        <v>131786843</v>
      </c>
      <c r="BX27" s="10" t="s">
        <v>814</v>
      </c>
      <c r="BY27" s="10">
        <v>116033475</v>
      </c>
      <c r="BZ27" s="10" t="s">
        <v>814</v>
      </c>
      <c r="CA27" s="10">
        <v>174442542</v>
      </c>
      <c r="CB27" s="10" t="s">
        <v>814</v>
      </c>
      <c r="CC27" s="10">
        <v>109945487</v>
      </c>
      <c r="CD27" s="10" t="s">
        <v>814</v>
      </c>
      <c r="CE27" s="10">
        <v>123836040</v>
      </c>
      <c r="CF27" s="10" t="s">
        <v>814</v>
      </c>
      <c r="CG27" s="10">
        <v>125191679</v>
      </c>
      <c r="CH27" s="10" t="s">
        <v>814</v>
      </c>
      <c r="CI27" s="10">
        <v>119777904</v>
      </c>
      <c r="CJ27" s="10" t="s">
        <v>814</v>
      </c>
      <c r="CK27" s="10">
        <v>128437872</v>
      </c>
      <c r="CL27" s="10" t="s">
        <v>814</v>
      </c>
      <c r="CM27" s="10">
        <v>181251916</v>
      </c>
      <c r="CN27" s="10" t="s">
        <v>814</v>
      </c>
      <c r="CO27" s="10">
        <v>265657254</v>
      </c>
      <c r="CP27" s="10">
        <v>1</v>
      </c>
      <c r="CQ27" s="6">
        <v>0</v>
      </c>
      <c r="CR27" s="10">
        <v>0.1845251</v>
      </c>
      <c r="CS27" s="10">
        <v>0</v>
      </c>
      <c r="CT27" s="10">
        <v>0</v>
      </c>
      <c r="CU27" s="10">
        <v>0</v>
      </c>
      <c r="CV27" s="10">
        <v>0</v>
      </c>
    </row>
    <row r="28" spans="1:101" ht="14" x14ac:dyDescent="0.2">
      <c r="A28" s="28" t="s">
        <v>23</v>
      </c>
      <c r="B28" s="28" t="s">
        <v>180</v>
      </c>
      <c r="C28" s="28" t="s">
        <v>325</v>
      </c>
      <c r="D28" s="28" t="s">
        <v>325</v>
      </c>
      <c r="E28" s="28" t="s">
        <v>325</v>
      </c>
      <c r="F28" s="28">
        <v>334110</v>
      </c>
      <c r="G28" s="28" t="s">
        <v>601</v>
      </c>
      <c r="H28" s="3">
        <v>39058</v>
      </c>
      <c r="I28" s="28">
        <v>2007</v>
      </c>
      <c r="J28" s="28">
        <v>2009</v>
      </c>
      <c r="K28" s="28">
        <v>20</v>
      </c>
      <c r="L28" s="28">
        <v>43</v>
      </c>
      <c r="M28" s="28">
        <v>43</v>
      </c>
      <c r="N28" s="4">
        <v>81011</v>
      </c>
      <c r="O28" s="4">
        <v>3483473</v>
      </c>
      <c r="P28" s="28">
        <v>2007</v>
      </c>
      <c r="Q28" s="5">
        <v>100000000</v>
      </c>
      <c r="R28" s="5">
        <v>100000000</v>
      </c>
      <c r="S28" s="6">
        <v>100000000</v>
      </c>
      <c r="T28" s="6">
        <v>145662900</v>
      </c>
      <c r="U28" s="6">
        <v>193587790</v>
      </c>
      <c r="V28" s="6">
        <v>50000000</v>
      </c>
      <c r="W28" s="6">
        <v>50000000</v>
      </c>
      <c r="X28" s="6">
        <v>3977326.7976231496</v>
      </c>
      <c r="Y28" s="6">
        <v>50000000</v>
      </c>
      <c r="Z28" s="6">
        <v>3977326.7976231496</v>
      </c>
      <c r="AA28" s="6">
        <v>0</v>
      </c>
      <c r="AB28" s="6">
        <v>7097326.7976231501</v>
      </c>
      <c r="AC28" s="6">
        <v>0</v>
      </c>
      <c r="AD28" s="7">
        <v>0</v>
      </c>
      <c r="AE28" s="6">
        <v>28500</v>
      </c>
      <c r="AF28" s="6">
        <v>0</v>
      </c>
      <c r="AG28" s="10" t="s">
        <v>645</v>
      </c>
      <c r="AH28" s="10" t="s">
        <v>653</v>
      </c>
      <c r="AI28" s="10" t="s">
        <v>601</v>
      </c>
      <c r="AJ28" s="10"/>
      <c r="AK28" s="10"/>
      <c r="AL28" s="10">
        <v>1</v>
      </c>
      <c r="AM28" s="10">
        <v>0</v>
      </c>
      <c r="AN28" s="10">
        <v>0</v>
      </c>
      <c r="AO28" s="10">
        <v>0</v>
      </c>
      <c r="AP28" s="10">
        <v>0</v>
      </c>
      <c r="AQ28" s="10"/>
      <c r="AR28" s="10">
        <v>60000</v>
      </c>
      <c r="AS28" s="10">
        <v>1</v>
      </c>
      <c r="AT28" s="10">
        <v>1</v>
      </c>
      <c r="AU28" s="10">
        <v>0</v>
      </c>
      <c r="AV28" s="10"/>
      <c r="AW28" s="8" t="s">
        <v>829</v>
      </c>
      <c r="AX28" s="8">
        <v>47653</v>
      </c>
      <c r="AY28" s="10">
        <v>0</v>
      </c>
      <c r="AZ28" s="10">
        <v>0</v>
      </c>
      <c r="BA28" s="10">
        <v>0</v>
      </c>
      <c r="BB28" s="10"/>
      <c r="BC28" s="10">
        <v>0</v>
      </c>
      <c r="BD28" s="10"/>
      <c r="BE28" s="10">
        <v>0</v>
      </c>
      <c r="BF28" s="10"/>
      <c r="BG28" s="10">
        <v>0</v>
      </c>
      <c r="BH28" s="10"/>
      <c r="BI28" s="10">
        <v>0</v>
      </c>
      <c r="BJ28" s="10"/>
      <c r="BK28" s="10">
        <v>0</v>
      </c>
      <c r="BL28" s="10"/>
      <c r="BM28" s="10">
        <v>0</v>
      </c>
      <c r="BN28" s="10" t="s">
        <v>814</v>
      </c>
      <c r="BO28" s="10">
        <v>4431585</v>
      </c>
      <c r="BP28" s="10" t="s">
        <v>814</v>
      </c>
      <c r="BQ28" s="10">
        <v>11808809</v>
      </c>
      <c r="BR28" s="10" t="s">
        <v>814</v>
      </c>
      <c r="BS28" s="10">
        <v>7088389</v>
      </c>
      <c r="BT28" s="10" t="s">
        <v>814</v>
      </c>
      <c r="BU28" s="10">
        <v>9181740</v>
      </c>
      <c r="BV28" s="10"/>
      <c r="BW28" s="10">
        <v>0</v>
      </c>
      <c r="BX28" s="10" t="s">
        <v>814</v>
      </c>
      <c r="BY28" s="10">
        <v>0</v>
      </c>
      <c r="BZ28" s="10" t="s">
        <v>814</v>
      </c>
      <c r="CA28" s="10">
        <v>10717120</v>
      </c>
      <c r="CB28" s="10" t="s">
        <v>814</v>
      </c>
      <c r="CC28" s="10">
        <v>0</v>
      </c>
      <c r="CD28" s="10" t="s">
        <v>814</v>
      </c>
      <c r="CE28" s="10">
        <v>0</v>
      </c>
      <c r="CF28" s="10" t="s">
        <v>814</v>
      </c>
      <c r="CG28" s="10">
        <v>0</v>
      </c>
      <c r="CH28" s="10" t="s">
        <v>814</v>
      </c>
      <c r="CI28" s="10">
        <v>0</v>
      </c>
      <c r="CJ28" s="10" t="s">
        <v>814</v>
      </c>
      <c r="CK28" s="10">
        <v>0</v>
      </c>
      <c r="CL28" s="10" t="s">
        <v>814</v>
      </c>
      <c r="CM28" s="10">
        <v>0</v>
      </c>
      <c r="CN28" s="10" t="s">
        <v>814</v>
      </c>
      <c r="CO28" s="10">
        <v>0</v>
      </c>
      <c r="CP28" s="10">
        <v>1</v>
      </c>
      <c r="CQ28" s="6">
        <v>0</v>
      </c>
      <c r="CR28" s="10"/>
      <c r="CS28" s="10">
        <v>0</v>
      </c>
      <c r="CT28" s="10">
        <v>0</v>
      </c>
      <c r="CU28" s="10">
        <v>0</v>
      </c>
      <c r="CV28" s="10">
        <v>0</v>
      </c>
      <c r="CW28" s="27">
        <v>1</v>
      </c>
    </row>
    <row r="29" spans="1:101" ht="14" x14ac:dyDescent="0.2">
      <c r="A29" s="28" t="s">
        <v>24</v>
      </c>
      <c r="B29" s="28" t="s">
        <v>181</v>
      </c>
      <c r="C29" s="28" t="s">
        <v>325</v>
      </c>
      <c r="D29" s="28" t="s">
        <v>325</v>
      </c>
      <c r="E29" s="28" t="s">
        <v>325</v>
      </c>
      <c r="F29" s="28">
        <v>334110</v>
      </c>
      <c r="G29" s="28" t="s">
        <v>601</v>
      </c>
      <c r="H29" s="3">
        <v>39025</v>
      </c>
      <c r="I29" s="28">
        <v>2007</v>
      </c>
      <c r="J29" s="28">
        <v>2009</v>
      </c>
      <c r="K29" s="28">
        <v>20</v>
      </c>
      <c r="L29" s="28">
        <v>22</v>
      </c>
      <c r="M29" s="28">
        <v>26</v>
      </c>
      <c r="N29" s="4">
        <v>83250</v>
      </c>
      <c r="O29" s="4">
        <v>2164500</v>
      </c>
      <c r="P29" s="28">
        <v>2007</v>
      </c>
      <c r="Q29" s="5">
        <v>80000000</v>
      </c>
      <c r="R29" s="5">
        <v>80000000</v>
      </c>
      <c r="S29" s="6">
        <v>80000000</v>
      </c>
      <c r="T29" s="6">
        <v>232051909</v>
      </c>
      <c r="U29" s="6">
        <v>307693406</v>
      </c>
      <c r="V29" s="6">
        <v>190000000</v>
      </c>
      <c r="W29" s="6">
        <v>190000000</v>
      </c>
      <c r="X29" s="6">
        <v>12568495.5864</v>
      </c>
      <c r="Y29" s="6">
        <v>80000000</v>
      </c>
      <c r="Z29" s="6">
        <v>6710037.2664000001</v>
      </c>
      <c r="AA29" s="6">
        <v>5858458.3200000003</v>
      </c>
      <c r="AB29" s="6">
        <v>23851208.586400002</v>
      </c>
      <c r="AC29" s="6">
        <v>10176495.5864</v>
      </c>
      <c r="AD29" s="7">
        <v>0.42666582490090899</v>
      </c>
      <c r="AE29" s="6">
        <v>1346973.5385542857</v>
      </c>
      <c r="AF29" s="6">
        <v>668996</v>
      </c>
      <c r="AG29" s="10" t="s">
        <v>645</v>
      </c>
      <c r="AH29" s="10" t="s">
        <v>653</v>
      </c>
      <c r="AI29" s="10" t="s">
        <v>601</v>
      </c>
      <c r="AJ29" s="10"/>
      <c r="AK29" s="10"/>
      <c r="AL29" s="10">
        <v>1</v>
      </c>
      <c r="AM29" s="10">
        <v>0</v>
      </c>
      <c r="AN29" s="10">
        <v>0</v>
      </c>
      <c r="AO29" s="10">
        <v>0</v>
      </c>
      <c r="AP29" s="10">
        <v>0</v>
      </c>
      <c r="AQ29" s="10"/>
      <c r="AR29" s="10">
        <v>60000</v>
      </c>
      <c r="AS29" s="10">
        <v>1</v>
      </c>
      <c r="AT29" s="10">
        <v>1</v>
      </c>
      <c r="AU29" s="10">
        <v>0</v>
      </c>
      <c r="AV29" s="10"/>
      <c r="AW29" s="8"/>
      <c r="AX29" s="8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>
        <v>0</v>
      </c>
      <c r="CQ29" s="6">
        <v>0</v>
      </c>
      <c r="CR29" s="10">
        <v>0.13236129999999999</v>
      </c>
      <c r="CS29" s="10">
        <v>0</v>
      </c>
      <c r="CT29" s="10">
        <v>0</v>
      </c>
      <c r="CU29" s="10">
        <v>0</v>
      </c>
      <c r="CV29" s="10">
        <v>0</v>
      </c>
      <c r="CW29" s="27">
        <v>1</v>
      </c>
    </row>
    <row r="30" spans="1:101" ht="14" x14ac:dyDescent="0.2">
      <c r="A30" s="28" t="s">
        <v>7</v>
      </c>
      <c r="B30" s="28" t="s">
        <v>182</v>
      </c>
      <c r="C30" s="28" t="s">
        <v>326</v>
      </c>
      <c r="D30" s="28" t="s">
        <v>326</v>
      </c>
      <c r="E30" s="28" t="s">
        <v>563</v>
      </c>
      <c r="F30" s="28">
        <v>221119</v>
      </c>
      <c r="G30" s="28" t="s">
        <v>599</v>
      </c>
      <c r="H30" s="3">
        <v>38477</v>
      </c>
      <c r="I30" s="28">
        <v>2006</v>
      </c>
      <c r="J30" s="28">
        <v>2008</v>
      </c>
      <c r="K30" s="28">
        <v>10</v>
      </c>
      <c r="L30" s="28">
        <v>33</v>
      </c>
      <c r="M30" s="28">
        <v>33</v>
      </c>
      <c r="N30" s="4">
        <v>47667</v>
      </c>
      <c r="O30" s="4">
        <v>1573011</v>
      </c>
      <c r="P30" s="28">
        <v>2007</v>
      </c>
      <c r="Q30" s="5">
        <v>10000000</v>
      </c>
      <c r="R30" s="5">
        <v>10000000</v>
      </c>
      <c r="S30" s="6">
        <v>90000000</v>
      </c>
      <c r="T30" s="6">
        <v>92648709</v>
      </c>
      <c r="U30" s="6">
        <v>549166561</v>
      </c>
      <c r="V30" s="6">
        <v>353643763</v>
      </c>
      <c r="W30" s="6">
        <v>353643763</v>
      </c>
      <c r="X30" s="6">
        <v>24953261.322080001</v>
      </c>
      <c r="Y30" s="6">
        <v>10000000</v>
      </c>
      <c r="Z30" s="6">
        <v>1701946.5736</v>
      </c>
      <c r="AA30" s="6">
        <v>23251314.74848</v>
      </c>
      <c r="AB30" s="6">
        <v>41250217.897809424</v>
      </c>
      <c r="AC30" s="6">
        <v>30937588.808472324</v>
      </c>
      <c r="AD30" s="7">
        <v>0.74999819116386424</v>
      </c>
      <c r="AE30" s="6">
        <v>12905329.174396928</v>
      </c>
      <c r="AF30" s="6">
        <v>811701</v>
      </c>
      <c r="AG30" s="10" t="s">
        <v>645</v>
      </c>
      <c r="AH30" s="10"/>
      <c r="AI30" s="10" t="s">
        <v>647</v>
      </c>
      <c r="AJ30" s="10"/>
      <c r="AK30" s="10"/>
      <c r="AL30" s="10"/>
      <c r="AM30" s="10"/>
      <c r="AN30" s="10"/>
      <c r="AO30" s="10"/>
      <c r="AP30" s="10"/>
      <c r="AQ30" s="10"/>
      <c r="AR30" s="10">
        <f>17*40*52</f>
        <v>35360</v>
      </c>
      <c r="AS30" s="10">
        <v>1</v>
      </c>
      <c r="AT30" s="10">
        <v>1</v>
      </c>
      <c r="AU30" s="10">
        <v>0</v>
      </c>
      <c r="AV30" s="10"/>
      <c r="AW30" s="8" t="s">
        <v>819</v>
      </c>
      <c r="AX30" s="8">
        <v>136</v>
      </c>
      <c r="AY30" s="10">
        <v>0</v>
      </c>
      <c r="AZ30" s="10">
        <v>0</v>
      </c>
      <c r="BA30" s="10">
        <v>0</v>
      </c>
      <c r="BB30" s="10"/>
      <c r="BC30" s="10">
        <v>0</v>
      </c>
      <c r="BD30" s="10"/>
      <c r="BE30" s="10">
        <v>0</v>
      </c>
      <c r="BF30" s="10"/>
      <c r="BG30" s="10">
        <v>0</v>
      </c>
      <c r="BH30" s="10"/>
      <c r="BI30" s="10">
        <v>0</v>
      </c>
      <c r="BJ30" s="10"/>
      <c r="BK30" s="10">
        <v>0</v>
      </c>
      <c r="BL30" s="10"/>
      <c r="BM30" s="10">
        <v>0</v>
      </c>
      <c r="BN30" s="10"/>
      <c r="BO30" s="10">
        <v>0</v>
      </c>
      <c r="BP30" s="10"/>
      <c r="BQ30" s="10">
        <v>0</v>
      </c>
      <c r="BR30" s="10"/>
      <c r="BS30" s="10">
        <v>0</v>
      </c>
      <c r="BT30" s="10" t="s">
        <v>814</v>
      </c>
      <c r="BU30" s="10">
        <v>543639</v>
      </c>
      <c r="BV30" s="10" t="s">
        <v>814</v>
      </c>
      <c r="BW30" s="10">
        <v>1235351</v>
      </c>
      <c r="BX30" s="10" t="s">
        <v>814</v>
      </c>
      <c r="BY30" s="10">
        <v>4364463</v>
      </c>
      <c r="BZ30" s="10" t="s">
        <v>814</v>
      </c>
      <c r="CA30" s="10">
        <v>6946853</v>
      </c>
      <c r="CB30" s="10" t="s">
        <v>814</v>
      </c>
      <c r="CC30" s="10">
        <v>4169506</v>
      </c>
      <c r="CD30" s="10" t="s">
        <v>814</v>
      </c>
      <c r="CE30" s="10">
        <v>1825685</v>
      </c>
      <c r="CF30" s="10" t="s">
        <v>814</v>
      </c>
      <c r="CG30" s="10">
        <v>1049760</v>
      </c>
      <c r="CH30" s="10" t="s">
        <v>814</v>
      </c>
      <c r="CI30" s="10">
        <v>910908</v>
      </c>
      <c r="CJ30" s="10" t="s">
        <v>814</v>
      </c>
      <c r="CK30" s="10">
        <v>1140650</v>
      </c>
      <c r="CL30" s="10" t="s">
        <v>814</v>
      </c>
      <c r="CM30" s="10">
        <v>1208145</v>
      </c>
      <c r="CN30" s="10" t="s">
        <v>814</v>
      </c>
      <c r="CO30" s="10">
        <v>1347299</v>
      </c>
      <c r="CP30" s="10">
        <v>1</v>
      </c>
      <c r="CQ30" s="6">
        <v>0</v>
      </c>
      <c r="CR30" s="10">
        <v>0.41714079999999998</v>
      </c>
      <c r="CS30" s="10">
        <v>1</v>
      </c>
      <c r="CT30" s="10">
        <v>0</v>
      </c>
      <c r="CU30" s="10">
        <v>0</v>
      </c>
      <c r="CV30" s="10">
        <v>0</v>
      </c>
    </row>
    <row r="31" spans="1:101" ht="14" x14ac:dyDescent="0.2">
      <c r="A31" s="28" t="s">
        <v>25</v>
      </c>
      <c r="B31" s="28" t="s">
        <v>183</v>
      </c>
      <c r="C31" s="28" t="s">
        <v>327</v>
      </c>
      <c r="D31" s="28" t="s">
        <v>327</v>
      </c>
      <c r="E31" s="28" t="s">
        <v>327</v>
      </c>
      <c r="F31" s="28">
        <v>325200</v>
      </c>
      <c r="G31" s="28" t="s">
        <v>598</v>
      </c>
      <c r="H31" s="3">
        <v>39426</v>
      </c>
      <c r="I31" s="28">
        <v>2008</v>
      </c>
      <c r="J31" s="28">
        <v>2010</v>
      </c>
      <c r="K31" s="28">
        <v>160</v>
      </c>
      <c r="L31" s="28">
        <v>164</v>
      </c>
      <c r="M31" s="28">
        <v>164</v>
      </c>
      <c r="N31" s="4">
        <v>64000</v>
      </c>
      <c r="O31" s="4">
        <v>10496000</v>
      </c>
      <c r="P31" s="28">
        <v>2008</v>
      </c>
      <c r="Q31" s="5">
        <v>30000000</v>
      </c>
      <c r="R31" s="5">
        <v>30000000</v>
      </c>
      <c r="S31" s="6">
        <v>400000000</v>
      </c>
      <c r="T31" s="6">
        <v>722667553.56999993</v>
      </c>
      <c r="U31" s="6">
        <v>974025186</v>
      </c>
      <c r="V31" s="6">
        <v>146316020</v>
      </c>
      <c r="W31" s="6">
        <v>146316020</v>
      </c>
      <c r="X31" s="6">
        <v>6591673.7110949997</v>
      </c>
      <c r="Y31" s="6">
        <v>30000000</v>
      </c>
      <c r="Z31" s="6">
        <v>2073007.6257450001</v>
      </c>
      <c r="AA31" s="6">
        <v>4518666.0853499994</v>
      </c>
      <c r="AB31" s="6">
        <v>13168818.982506001</v>
      </c>
      <c r="AC31" s="6">
        <v>7292543.5458930004</v>
      </c>
      <c r="AD31" s="7">
        <v>0.55377354306264781</v>
      </c>
      <c r="AE31" s="6">
        <v>3094222.0764059532</v>
      </c>
      <c r="AF31" s="6">
        <v>372773.69374681776</v>
      </c>
      <c r="AG31" s="10" t="s">
        <v>645</v>
      </c>
      <c r="AH31" s="10" t="s">
        <v>653</v>
      </c>
      <c r="AI31" s="10" t="s">
        <v>598</v>
      </c>
      <c r="AJ31" s="10"/>
      <c r="AK31" s="10"/>
      <c r="AL31" s="10"/>
      <c r="AM31" s="10"/>
      <c r="AN31" s="10"/>
      <c r="AO31" s="10"/>
      <c r="AP31" s="10"/>
      <c r="AQ31" s="10"/>
      <c r="AR31" s="10">
        <f>1571*52</f>
        <v>81692</v>
      </c>
      <c r="AS31" s="10">
        <v>1</v>
      </c>
      <c r="AT31" s="10">
        <v>1</v>
      </c>
      <c r="AU31" s="10">
        <v>0</v>
      </c>
      <c r="AV31" s="10"/>
      <c r="AW31" s="8" t="s">
        <v>830</v>
      </c>
      <c r="AX31" s="8">
        <v>4172</v>
      </c>
      <c r="AY31" s="10">
        <v>0</v>
      </c>
      <c r="AZ31" s="10">
        <v>0</v>
      </c>
      <c r="BA31" s="10">
        <v>2513441</v>
      </c>
      <c r="BB31" s="10" t="s">
        <v>814</v>
      </c>
      <c r="BC31" s="10">
        <v>0</v>
      </c>
      <c r="BD31" s="10" t="s">
        <v>814</v>
      </c>
      <c r="BE31" s="10">
        <v>4750940</v>
      </c>
      <c r="BF31" s="10" t="s">
        <v>814</v>
      </c>
      <c r="BG31" s="10">
        <v>16470487</v>
      </c>
      <c r="BH31" s="10" t="s">
        <v>814</v>
      </c>
      <c r="BI31" s="10">
        <v>16972825</v>
      </c>
      <c r="BJ31" s="10" t="s">
        <v>814</v>
      </c>
      <c r="BK31" s="10">
        <v>19226265</v>
      </c>
      <c r="BL31" s="10" t="s">
        <v>814</v>
      </c>
      <c r="BM31" s="10">
        <v>23367130</v>
      </c>
      <c r="BN31" s="10" t="s">
        <v>814</v>
      </c>
      <c r="BO31" s="10">
        <v>23606880</v>
      </c>
      <c r="BP31" s="10" t="s">
        <v>814</v>
      </c>
      <c r="BQ31" s="10">
        <v>25271790</v>
      </c>
      <c r="BR31" s="10" t="s">
        <v>814</v>
      </c>
      <c r="BS31" s="10">
        <v>25978907</v>
      </c>
      <c r="BT31" s="10" t="s">
        <v>814</v>
      </c>
      <c r="BU31" s="10">
        <v>26611765</v>
      </c>
      <c r="BV31" s="10" t="s">
        <v>814</v>
      </c>
      <c r="BW31" s="10">
        <v>24155802</v>
      </c>
      <c r="BX31" s="10" t="s">
        <v>814</v>
      </c>
      <c r="BY31" s="10">
        <v>18873075</v>
      </c>
      <c r="BZ31" s="10" t="s">
        <v>814</v>
      </c>
      <c r="CA31" s="10">
        <v>18472682</v>
      </c>
      <c r="CB31" s="10" t="s">
        <v>814</v>
      </c>
      <c r="CC31" s="10">
        <v>11799733</v>
      </c>
      <c r="CD31" s="10" t="s">
        <v>814</v>
      </c>
      <c r="CE31" s="10">
        <v>8034455</v>
      </c>
      <c r="CF31" s="10" t="s">
        <v>814</v>
      </c>
      <c r="CG31" s="10">
        <v>6157587</v>
      </c>
      <c r="CH31" s="10" t="s">
        <v>814</v>
      </c>
      <c r="CI31" s="10">
        <v>7705650</v>
      </c>
      <c r="CJ31" s="10" t="s">
        <v>814</v>
      </c>
      <c r="CK31" s="10">
        <v>8835331</v>
      </c>
      <c r="CL31" s="10" t="s">
        <v>814</v>
      </c>
      <c r="CM31" s="10">
        <v>9523127</v>
      </c>
      <c r="CN31" s="10" t="s">
        <v>814</v>
      </c>
      <c r="CO31" s="10">
        <v>8771045</v>
      </c>
      <c r="CP31" s="10">
        <v>1</v>
      </c>
      <c r="CQ31" s="6">
        <v>0</v>
      </c>
      <c r="CR31" s="10">
        <v>0.42429939999999999</v>
      </c>
      <c r="CS31" s="10">
        <v>0</v>
      </c>
      <c r="CT31" s="10">
        <v>0</v>
      </c>
      <c r="CU31" s="10">
        <v>0</v>
      </c>
      <c r="CV31" s="10">
        <v>0</v>
      </c>
    </row>
    <row r="32" spans="1:101" ht="14" x14ac:dyDescent="0.2">
      <c r="A32" s="28" t="s">
        <v>26</v>
      </c>
      <c r="B32" s="28" t="s">
        <v>184</v>
      </c>
      <c r="C32" s="28" t="s">
        <v>328</v>
      </c>
      <c r="D32" s="28" t="s">
        <v>328</v>
      </c>
      <c r="E32" s="28" t="s">
        <v>328</v>
      </c>
      <c r="F32" s="28">
        <v>325193</v>
      </c>
      <c r="G32" s="28" t="s">
        <v>598</v>
      </c>
      <c r="H32" s="3">
        <v>39072</v>
      </c>
      <c r="I32" s="28">
        <v>2007</v>
      </c>
      <c r="J32" s="28">
        <v>2009</v>
      </c>
      <c r="K32" s="28">
        <v>45</v>
      </c>
      <c r="L32" s="28">
        <v>43</v>
      </c>
      <c r="M32" s="28">
        <v>44</v>
      </c>
      <c r="N32" s="4">
        <v>41611</v>
      </c>
      <c r="O32" s="4">
        <v>1300853.1100000001</v>
      </c>
      <c r="P32" s="28">
        <v>2007</v>
      </c>
      <c r="Q32" s="5">
        <v>30000000</v>
      </c>
      <c r="R32" s="5">
        <v>30000000</v>
      </c>
      <c r="S32" s="6">
        <v>131781250</v>
      </c>
      <c r="T32" s="6">
        <v>101447075.59806675</v>
      </c>
      <c r="U32" s="6">
        <v>190018264.92000002</v>
      </c>
      <c r="V32" s="6">
        <v>75981290</v>
      </c>
      <c r="W32" s="6">
        <v>75981290</v>
      </c>
      <c r="X32" s="6">
        <v>5781047.0952000003</v>
      </c>
      <c r="Y32" s="6">
        <v>30000000</v>
      </c>
      <c r="Z32" s="6">
        <v>2748871.5592</v>
      </c>
      <c r="AA32" s="6">
        <v>3032175.5360000003</v>
      </c>
      <c r="AB32" s="6">
        <v>10445447.0952</v>
      </c>
      <c r="AC32" s="6">
        <v>5233336.9560000002</v>
      </c>
      <c r="AD32" s="7">
        <v>0.50101607985788155</v>
      </c>
      <c r="AE32" s="6">
        <v>1376507.0359999998</v>
      </c>
      <c r="AF32" s="6">
        <v>859039</v>
      </c>
      <c r="AG32" s="10" t="s">
        <v>645</v>
      </c>
      <c r="AH32" s="10" t="s">
        <v>648</v>
      </c>
      <c r="AI32" s="10" t="s">
        <v>598</v>
      </c>
      <c r="AJ32" s="10"/>
      <c r="AK32" s="10"/>
      <c r="AL32" s="10"/>
      <c r="AM32" s="10"/>
      <c r="AN32" s="10"/>
      <c r="AO32" s="10"/>
      <c r="AP32" s="10"/>
      <c r="AQ32" s="10"/>
      <c r="AR32" s="10">
        <v>41500</v>
      </c>
      <c r="AS32" s="10">
        <v>1</v>
      </c>
      <c r="AT32" s="10">
        <v>1</v>
      </c>
      <c r="AU32" s="10">
        <v>1</v>
      </c>
      <c r="AV32" s="10"/>
      <c r="AW32" s="8"/>
      <c r="AX32" s="8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>
        <v>0</v>
      </c>
      <c r="CQ32" s="6">
        <v>0</v>
      </c>
      <c r="CR32" s="10">
        <v>0.2630266</v>
      </c>
      <c r="CS32" s="10">
        <v>0</v>
      </c>
      <c r="CT32" s="10">
        <v>0</v>
      </c>
      <c r="CU32" s="10">
        <v>0</v>
      </c>
      <c r="CV32" s="10">
        <v>0</v>
      </c>
      <c r="CW32" s="27">
        <v>0</v>
      </c>
    </row>
    <row r="33" spans="1:101" ht="14" x14ac:dyDescent="0.2">
      <c r="A33" s="28" t="s">
        <v>27</v>
      </c>
      <c r="B33" s="28" t="s">
        <v>185</v>
      </c>
      <c r="C33" s="28" t="s">
        <v>329</v>
      </c>
      <c r="D33" s="28" t="s">
        <v>329</v>
      </c>
      <c r="E33" s="28" t="s">
        <v>329</v>
      </c>
      <c r="F33" s="28">
        <v>221119</v>
      </c>
      <c r="G33" s="28" t="s">
        <v>599</v>
      </c>
      <c r="H33" s="3">
        <v>39072</v>
      </c>
      <c r="I33" s="28">
        <v>2007</v>
      </c>
      <c r="J33" s="28">
        <v>2009</v>
      </c>
      <c r="K33" s="28">
        <v>5</v>
      </c>
      <c r="L33" s="28">
        <v>5</v>
      </c>
      <c r="M33" s="28">
        <v>5</v>
      </c>
      <c r="N33" s="4">
        <v>36400</v>
      </c>
      <c r="O33" s="4">
        <v>182000</v>
      </c>
      <c r="P33" s="28">
        <v>2007</v>
      </c>
      <c r="Q33" s="5">
        <v>10000000</v>
      </c>
      <c r="R33" s="5">
        <v>10000000</v>
      </c>
      <c r="S33" s="6">
        <v>90000000</v>
      </c>
      <c r="T33" s="6">
        <v>90000000</v>
      </c>
      <c r="U33" s="6">
        <v>177877888</v>
      </c>
      <c r="V33" s="6">
        <v>53499907.159999996</v>
      </c>
      <c r="W33" s="6">
        <v>53499907.159999996</v>
      </c>
      <c r="X33" s="6">
        <v>3865848.5422639996</v>
      </c>
      <c r="Y33" s="6">
        <v>10000000</v>
      </c>
      <c r="Z33" s="6">
        <v>1138532.912</v>
      </c>
      <c r="AA33" s="6">
        <v>2727315.6302639996</v>
      </c>
      <c r="AB33" s="6">
        <v>6978190.8063989915</v>
      </c>
      <c r="AC33" s="6">
        <v>4403893.1796027217</v>
      </c>
      <c r="AD33" s="7">
        <v>0.6310938324535863</v>
      </c>
      <c r="AE33" s="6">
        <v>1721662.2613354884</v>
      </c>
      <c r="AF33" s="6">
        <v>88547</v>
      </c>
      <c r="AG33" s="10" t="s">
        <v>645</v>
      </c>
      <c r="AH33" s="10"/>
      <c r="AI33" s="10" t="s">
        <v>647</v>
      </c>
      <c r="AJ33" s="10"/>
      <c r="AK33" s="10"/>
      <c r="AL33" s="10"/>
      <c r="AM33" s="10"/>
      <c r="AN33" s="10"/>
      <c r="AO33" s="10"/>
      <c r="AP33" s="10"/>
      <c r="AQ33" s="10"/>
      <c r="AR33" s="10">
        <v>35000</v>
      </c>
      <c r="AS33" s="10">
        <v>1</v>
      </c>
      <c r="AT33" s="10">
        <v>1</v>
      </c>
      <c r="AU33" s="10">
        <v>0</v>
      </c>
      <c r="AV33" s="10"/>
      <c r="AW33" s="8" t="s">
        <v>831</v>
      </c>
      <c r="AX33" s="8">
        <v>364</v>
      </c>
      <c r="AY33" s="10">
        <v>0</v>
      </c>
      <c r="AZ33" s="10">
        <v>0</v>
      </c>
      <c r="BA33" s="10">
        <v>0</v>
      </c>
      <c r="BB33" s="10"/>
      <c r="BC33" s="10">
        <v>0</v>
      </c>
      <c r="BD33" s="10"/>
      <c r="BE33" s="10">
        <v>0</v>
      </c>
      <c r="BF33" s="10"/>
      <c r="BG33" s="10">
        <v>0</v>
      </c>
      <c r="BH33" s="10"/>
      <c r="BI33" s="10">
        <v>0</v>
      </c>
      <c r="BJ33" s="10"/>
      <c r="BK33" s="10">
        <v>0</v>
      </c>
      <c r="BL33" s="10"/>
      <c r="BM33" s="10">
        <v>0</v>
      </c>
      <c r="BN33" s="10"/>
      <c r="BO33" s="10">
        <v>0</v>
      </c>
      <c r="BP33" s="10"/>
      <c r="BQ33" s="10">
        <v>0</v>
      </c>
      <c r="BR33" s="10"/>
      <c r="BS33" s="10">
        <v>0</v>
      </c>
      <c r="BT33" s="10"/>
      <c r="BU33" s="10">
        <v>0</v>
      </c>
      <c r="BV33" s="10"/>
      <c r="BW33" s="10">
        <v>0</v>
      </c>
      <c r="BX33" s="10"/>
      <c r="BY33" s="10">
        <v>0</v>
      </c>
      <c r="BZ33" s="10"/>
      <c r="CA33" s="10">
        <v>0</v>
      </c>
      <c r="CB33" s="10"/>
      <c r="CC33" s="10">
        <v>0</v>
      </c>
      <c r="CD33" s="10"/>
      <c r="CE33" s="10">
        <v>0</v>
      </c>
      <c r="CF33" s="10"/>
      <c r="CG33" s="10">
        <v>0</v>
      </c>
      <c r="CH33" s="10"/>
      <c r="CI33" s="10">
        <v>0</v>
      </c>
      <c r="CJ33" s="10"/>
      <c r="CK33" s="10">
        <v>0</v>
      </c>
      <c r="CL33" s="10"/>
      <c r="CM33" s="10">
        <v>0</v>
      </c>
      <c r="CN33" s="10" t="s">
        <v>814</v>
      </c>
      <c r="CO33" s="10">
        <v>0</v>
      </c>
      <c r="CP33" s="10">
        <v>0</v>
      </c>
      <c r="CQ33" s="6">
        <v>0</v>
      </c>
      <c r="CR33" s="10">
        <v>0.39094089999999998</v>
      </c>
      <c r="CS33" s="10">
        <v>1</v>
      </c>
      <c r="CT33" s="10">
        <v>0</v>
      </c>
      <c r="CU33" s="10">
        <v>0</v>
      </c>
      <c r="CV33" s="10">
        <v>0</v>
      </c>
    </row>
    <row r="34" spans="1:101" ht="14" x14ac:dyDescent="0.2">
      <c r="A34" s="28" t="s">
        <v>28</v>
      </c>
      <c r="B34" s="28" t="s">
        <v>185</v>
      </c>
      <c r="C34" s="28" t="s">
        <v>329</v>
      </c>
      <c r="D34" s="28" t="s">
        <v>329</v>
      </c>
      <c r="E34" s="28" t="s">
        <v>329</v>
      </c>
      <c r="F34" s="28">
        <v>221119</v>
      </c>
      <c r="G34" s="28" t="s">
        <v>599</v>
      </c>
      <c r="H34" s="3">
        <v>39072</v>
      </c>
      <c r="I34" s="28">
        <v>2007</v>
      </c>
      <c r="J34" s="28">
        <v>2009</v>
      </c>
      <c r="K34" s="28">
        <v>8</v>
      </c>
      <c r="L34" s="28">
        <v>8</v>
      </c>
      <c r="M34" s="28">
        <v>8</v>
      </c>
      <c r="N34" s="4">
        <v>36400</v>
      </c>
      <c r="O34" s="4">
        <v>291200</v>
      </c>
      <c r="P34" s="28">
        <v>2007</v>
      </c>
      <c r="Q34" s="5">
        <v>10000000</v>
      </c>
      <c r="R34" s="5">
        <v>10000000</v>
      </c>
      <c r="S34" s="6">
        <v>180000000</v>
      </c>
      <c r="T34" s="6">
        <v>180000000</v>
      </c>
      <c r="U34" s="6">
        <v>177877888</v>
      </c>
      <c r="V34" s="6">
        <v>108641558</v>
      </c>
      <c r="W34" s="6">
        <v>108641558</v>
      </c>
      <c r="X34" s="6">
        <v>7202400.0880000005</v>
      </c>
      <c r="Y34" s="6">
        <v>10000000</v>
      </c>
      <c r="Z34" s="6">
        <v>1775674.0560000001</v>
      </c>
      <c r="AA34" s="6">
        <v>5426726.0320000006</v>
      </c>
      <c r="AB34" s="6">
        <v>13093342.522821236</v>
      </c>
      <c r="AC34" s="6">
        <v>9791664.1831114758</v>
      </c>
      <c r="AD34" s="7">
        <v>0.74783533433460159</v>
      </c>
      <c r="AE34" s="6">
        <v>3714717.4604445901</v>
      </c>
      <c r="AF34" s="6">
        <v>75167</v>
      </c>
      <c r="AG34" s="10" t="s">
        <v>645</v>
      </c>
      <c r="AH34" s="10"/>
      <c r="AI34" s="10" t="s">
        <v>647</v>
      </c>
      <c r="AJ34" s="10"/>
      <c r="AK34" s="10"/>
      <c r="AL34" s="10"/>
      <c r="AM34" s="10"/>
      <c r="AN34" s="10"/>
      <c r="AO34" s="10"/>
      <c r="AP34" s="10"/>
      <c r="AQ34" s="10"/>
      <c r="AR34" s="10">
        <v>35000</v>
      </c>
      <c r="AS34" s="10">
        <v>1</v>
      </c>
      <c r="AT34" s="10">
        <v>1</v>
      </c>
      <c r="AU34" s="10">
        <v>0</v>
      </c>
      <c r="AV34" s="10"/>
      <c r="AW34" s="8" t="s">
        <v>832</v>
      </c>
      <c r="AX34" s="8">
        <v>103</v>
      </c>
      <c r="AY34" s="10">
        <v>0</v>
      </c>
      <c r="AZ34" s="10">
        <v>0</v>
      </c>
      <c r="BA34" s="10">
        <v>0</v>
      </c>
      <c r="BB34" s="10"/>
      <c r="BC34" s="10">
        <v>0</v>
      </c>
      <c r="BD34" s="10"/>
      <c r="BE34" s="10">
        <v>0</v>
      </c>
      <c r="BF34" s="10"/>
      <c r="BG34" s="10">
        <v>0</v>
      </c>
      <c r="BH34" s="10"/>
      <c r="BI34" s="10">
        <v>0</v>
      </c>
      <c r="BJ34" s="10"/>
      <c r="BK34" s="10">
        <v>0</v>
      </c>
      <c r="BL34" s="10"/>
      <c r="BM34" s="10">
        <v>0</v>
      </c>
      <c r="BN34" s="10"/>
      <c r="BO34" s="10">
        <v>0</v>
      </c>
      <c r="BP34" s="10"/>
      <c r="BQ34" s="10">
        <v>0</v>
      </c>
      <c r="BR34" s="10"/>
      <c r="BS34" s="10">
        <v>0</v>
      </c>
      <c r="BT34" s="10"/>
      <c r="BU34" s="10">
        <v>0</v>
      </c>
      <c r="BV34" s="10"/>
      <c r="BW34" s="10">
        <v>0</v>
      </c>
      <c r="BX34" s="10"/>
      <c r="BY34" s="10">
        <v>0</v>
      </c>
      <c r="BZ34" s="10"/>
      <c r="CA34" s="10">
        <v>0</v>
      </c>
      <c r="CB34" s="10" t="s">
        <v>814</v>
      </c>
      <c r="CC34" s="10">
        <v>421803</v>
      </c>
      <c r="CD34" s="10"/>
      <c r="CE34" s="10">
        <v>0</v>
      </c>
      <c r="CF34" s="10"/>
      <c r="CG34" s="10">
        <v>0</v>
      </c>
      <c r="CH34" s="10"/>
      <c r="CI34" s="10">
        <v>0</v>
      </c>
      <c r="CJ34" s="10" t="s">
        <v>814</v>
      </c>
      <c r="CK34" s="10">
        <v>0</v>
      </c>
      <c r="CL34" s="10" t="s">
        <v>814</v>
      </c>
      <c r="CM34" s="10">
        <v>51992</v>
      </c>
      <c r="CN34" s="10" t="s">
        <v>814</v>
      </c>
      <c r="CO34" s="10">
        <v>3587</v>
      </c>
      <c r="CP34" s="10">
        <v>1</v>
      </c>
      <c r="CQ34" s="6">
        <v>0</v>
      </c>
      <c r="CR34" s="10">
        <v>0.37937549999999998</v>
      </c>
      <c r="CS34" s="10">
        <v>1</v>
      </c>
      <c r="CT34" s="10">
        <v>0</v>
      </c>
      <c r="CU34" s="10">
        <v>0</v>
      </c>
      <c r="CV34" s="10">
        <v>0</v>
      </c>
    </row>
    <row r="35" spans="1:101" ht="14" x14ac:dyDescent="0.2">
      <c r="A35" s="28" t="s">
        <v>29</v>
      </c>
      <c r="B35" s="28" t="s">
        <v>186</v>
      </c>
      <c r="C35" s="28" t="s">
        <v>330</v>
      </c>
      <c r="D35" s="28" t="s">
        <v>330</v>
      </c>
      <c r="E35" s="28" t="s">
        <v>564</v>
      </c>
      <c r="F35" s="28">
        <v>221119</v>
      </c>
      <c r="G35" s="28" t="s">
        <v>599</v>
      </c>
      <c r="H35" s="3">
        <v>39069</v>
      </c>
      <c r="I35" s="28">
        <v>2007</v>
      </c>
      <c r="J35" s="28">
        <v>2009</v>
      </c>
      <c r="K35" s="28">
        <v>10</v>
      </c>
      <c r="L35" s="28">
        <v>12</v>
      </c>
      <c r="M35" s="28">
        <v>12</v>
      </c>
      <c r="N35" s="4">
        <v>47506.5</v>
      </c>
      <c r="O35" s="4">
        <v>682434.36</v>
      </c>
      <c r="P35" s="28">
        <v>2009</v>
      </c>
      <c r="Q35" s="5">
        <v>10000000</v>
      </c>
      <c r="R35" s="5">
        <v>10000000</v>
      </c>
      <c r="S35" s="6">
        <v>247350000</v>
      </c>
      <c r="T35" s="6">
        <v>291530000</v>
      </c>
      <c r="U35" s="6">
        <v>291530000</v>
      </c>
      <c r="V35" s="6">
        <v>138361300</v>
      </c>
      <c r="W35" s="6">
        <v>138361300</v>
      </c>
      <c r="X35" s="6">
        <v>9476379.743999999</v>
      </c>
      <c r="Y35" s="6">
        <v>10000000</v>
      </c>
      <c r="Z35" s="6">
        <v>520000</v>
      </c>
      <c r="AA35" s="6">
        <v>8956379.743999999</v>
      </c>
      <c r="AB35" s="6">
        <v>15990421.700804073</v>
      </c>
      <c r="AC35" s="6">
        <v>12306653.260661762</v>
      </c>
      <c r="AD35" s="7">
        <v>0.76962656088318959</v>
      </c>
      <c r="AE35" s="6">
        <v>4883276.0562647041</v>
      </c>
      <c r="AF35" s="6">
        <v>89019</v>
      </c>
      <c r="AG35" s="10" t="s">
        <v>645</v>
      </c>
      <c r="AH35" s="10"/>
      <c r="AI35" s="10" t="s">
        <v>647</v>
      </c>
      <c r="AJ35" s="10"/>
      <c r="AK35" s="10"/>
      <c r="AL35" s="10"/>
      <c r="AM35" s="10"/>
      <c r="AN35" s="10"/>
      <c r="AO35" s="10"/>
      <c r="AP35" s="10"/>
      <c r="AQ35" s="10"/>
      <c r="AR35" s="10">
        <v>32000</v>
      </c>
      <c r="AS35" s="10">
        <v>1</v>
      </c>
      <c r="AT35" s="10">
        <v>1</v>
      </c>
      <c r="AU35" s="10">
        <v>1</v>
      </c>
      <c r="AV35" s="10"/>
      <c r="AW35" s="8" t="s">
        <v>833</v>
      </c>
      <c r="AX35" s="8">
        <v>522</v>
      </c>
      <c r="AY35" s="10">
        <v>0</v>
      </c>
      <c r="AZ35" s="10">
        <v>0</v>
      </c>
      <c r="BA35" s="10">
        <v>0</v>
      </c>
      <c r="BB35" s="10"/>
      <c r="BC35" s="10">
        <v>0</v>
      </c>
      <c r="BD35" s="10"/>
      <c r="BE35" s="10">
        <v>0</v>
      </c>
      <c r="BF35" s="10"/>
      <c r="BG35" s="10">
        <v>0</v>
      </c>
      <c r="BH35" s="10"/>
      <c r="BI35" s="10">
        <v>0</v>
      </c>
      <c r="BJ35" s="10"/>
      <c r="BK35" s="10">
        <v>0</v>
      </c>
      <c r="BL35" s="10"/>
      <c r="BM35" s="10">
        <v>0</v>
      </c>
      <c r="BN35" s="10"/>
      <c r="BO35" s="10">
        <v>0</v>
      </c>
      <c r="BP35" s="10"/>
      <c r="BQ35" s="10">
        <v>0</v>
      </c>
      <c r="BR35" s="10"/>
      <c r="BS35" s="10">
        <v>0</v>
      </c>
      <c r="BT35" s="10"/>
      <c r="BU35" s="10">
        <v>0</v>
      </c>
      <c r="BV35" s="10"/>
      <c r="BW35" s="10">
        <v>0</v>
      </c>
      <c r="BX35" s="10"/>
      <c r="BY35" s="10">
        <v>0</v>
      </c>
      <c r="BZ35" s="10"/>
      <c r="CA35" s="10">
        <v>0</v>
      </c>
      <c r="CB35" s="10"/>
      <c r="CC35" s="10">
        <v>0</v>
      </c>
      <c r="CD35" s="10" t="s">
        <v>814</v>
      </c>
      <c r="CE35" s="10">
        <v>0</v>
      </c>
      <c r="CF35" s="10" t="s">
        <v>814</v>
      </c>
      <c r="CG35" s="10">
        <v>46784</v>
      </c>
      <c r="CH35" s="10" t="s">
        <v>814</v>
      </c>
      <c r="CI35" s="10">
        <v>28012</v>
      </c>
      <c r="CJ35" s="10" t="s">
        <v>814</v>
      </c>
      <c r="CK35" s="10">
        <v>65155</v>
      </c>
      <c r="CL35" s="10" t="s">
        <v>814</v>
      </c>
      <c r="CM35" s="10">
        <v>45497</v>
      </c>
      <c r="CN35" s="10" t="s">
        <v>814</v>
      </c>
      <c r="CO35" s="10">
        <v>36454</v>
      </c>
      <c r="CP35" s="10">
        <v>1</v>
      </c>
      <c r="CQ35" s="6">
        <v>0</v>
      </c>
      <c r="CR35" s="10">
        <v>0.39679969999999998</v>
      </c>
      <c r="CS35" s="10">
        <v>1</v>
      </c>
      <c r="CT35" s="10">
        <v>0</v>
      </c>
      <c r="CU35" s="10">
        <v>0</v>
      </c>
      <c r="CV35" s="10">
        <v>0</v>
      </c>
    </row>
    <row r="36" spans="1:101" ht="14" x14ac:dyDescent="0.2">
      <c r="A36" s="28" t="s">
        <v>30</v>
      </c>
      <c r="B36" s="28" t="s">
        <v>187</v>
      </c>
      <c r="C36" s="28" t="s">
        <v>331</v>
      </c>
      <c r="D36" s="28" t="s">
        <v>505</v>
      </c>
      <c r="E36" s="28" t="s">
        <v>565</v>
      </c>
      <c r="F36" s="28">
        <v>491100</v>
      </c>
      <c r="G36" s="28" t="s">
        <v>599</v>
      </c>
      <c r="H36" s="3">
        <v>39321</v>
      </c>
      <c r="I36" s="28">
        <v>2008</v>
      </c>
      <c r="J36" s="28">
        <v>2010</v>
      </c>
      <c r="K36" s="28">
        <v>10</v>
      </c>
      <c r="L36" s="28">
        <v>18</v>
      </c>
      <c r="M36" s="28">
        <v>18</v>
      </c>
      <c r="N36" s="4">
        <v>61100</v>
      </c>
      <c r="O36" s="4">
        <v>1099800</v>
      </c>
      <c r="P36" s="28">
        <v>2008</v>
      </c>
      <c r="Q36" s="5">
        <v>10000000</v>
      </c>
      <c r="R36" s="5">
        <v>10000000</v>
      </c>
      <c r="S36" s="6">
        <v>102600000</v>
      </c>
      <c r="T36" s="6">
        <v>107612000</v>
      </c>
      <c r="U36" s="6">
        <v>107612000</v>
      </c>
      <c r="V36" s="6">
        <v>52669000</v>
      </c>
      <c r="W36" s="6">
        <v>52669000</v>
      </c>
      <c r="X36" s="6">
        <v>4868157.8161999993</v>
      </c>
      <c r="Y36" s="6">
        <v>10000000</v>
      </c>
      <c r="Z36" s="6">
        <v>2090810.0060000001</v>
      </c>
      <c r="AA36" s="6">
        <v>2777347.8101999993</v>
      </c>
      <c r="AB36" s="6">
        <v>7990094.9721999997</v>
      </c>
      <c r="AC36" s="6">
        <v>5764417.4286000002</v>
      </c>
      <c r="AD36" s="7">
        <v>0.72144542069351902</v>
      </c>
      <c r="AE36" s="6">
        <v>2001603.6164399998</v>
      </c>
      <c r="AF36" s="6">
        <v>62075</v>
      </c>
      <c r="AG36" s="10" t="s">
        <v>645</v>
      </c>
      <c r="AH36" s="10"/>
      <c r="AI36" s="10" t="s">
        <v>647</v>
      </c>
      <c r="AJ36" s="10"/>
      <c r="AK36" s="10"/>
      <c r="AL36" s="10"/>
      <c r="AM36" s="10"/>
      <c r="AN36" s="10"/>
      <c r="AO36" s="10"/>
      <c r="AP36" s="10"/>
      <c r="AQ36" s="10"/>
      <c r="AR36" s="10">
        <v>40000</v>
      </c>
      <c r="AS36" s="10">
        <v>1</v>
      </c>
      <c r="AT36" s="10">
        <v>1</v>
      </c>
      <c r="AU36" s="10">
        <v>1</v>
      </c>
      <c r="AV36" s="10"/>
      <c r="AW36" s="8" t="s">
        <v>834</v>
      </c>
      <c r="AX36" s="8">
        <v>449</v>
      </c>
      <c r="AY36" s="10">
        <v>0</v>
      </c>
      <c r="AZ36" s="10">
        <v>0</v>
      </c>
      <c r="BA36" s="10">
        <v>0</v>
      </c>
      <c r="BB36" s="10"/>
      <c r="BC36" s="10">
        <v>0</v>
      </c>
      <c r="BD36" s="10"/>
      <c r="BE36" s="10">
        <v>0</v>
      </c>
      <c r="BF36" s="10"/>
      <c r="BG36" s="10">
        <v>0</v>
      </c>
      <c r="BH36" s="10"/>
      <c r="BI36" s="10">
        <v>0</v>
      </c>
      <c r="BJ36" s="10"/>
      <c r="BK36" s="10">
        <v>0</v>
      </c>
      <c r="BL36" s="10"/>
      <c r="BM36" s="10">
        <v>0</v>
      </c>
      <c r="BN36" s="10"/>
      <c r="BO36" s="10">
        <v>0</v>
      </c>
      <c r="BP36" s="10" t="s">
        <v>814</v>
      </c>
      <c r="BQ36" s="10">
        <v>30356</v>
      </c>
      <c r="BR36" s="10"/>
      <c r="BS36" s="10">
        <v>0</v>
      </c>
      <c r="BT36" s="10" t="s">
        <v>814</v>
      </c>
      <c r="BU36" s="10">
        <v>239487</v>
      </c>
      <c r="BV36" s="10" t="s">
        <v>814</v>
      </c>
      <c r="BW36" s="10">
        <v>285518</v>
      </c>
      <c r="BX36" s="10" t="s">
        <v>814</v>
      </c>
      <c r="BY36" s="10">
        <v>1136437</v>
      </c>
      <c r="BZ36" s="10" t="s">
        <v>814</v>
      </c>
      <c r="CA36" s="10">
        <v>1818845</v>
      </c>
      <c r="CB36" s="10" t="s">
        <v>814</v>
      </c>
      <c r="CC36" s="10">
        <v>1773145</v>
      </c>
      <c r="CD36" s="10" t="s">
        <v>814</v>
      </c>
      <c r="CE36" s="10">
        <v>1682323</v>
      </c>
      <c r="CF36" s="10" t="s">
        <v>814</v>
      </c>
      <c r="CG36" s="10">
        <v>465696</v>
      </c>
      <c r="CH36" s="10" t="s">
        <v>814</v>
      </c>
      <c r="CI36" s="10">
        <v>276765</v>
      </c>
      <c r="CJ36" s="10" t="s">
        <v>814</v>
      </c>
      <c r="CK36" s="10">
        <v>108716</v>
      </c>
      <c r="CL36" s="10" t="s">
        <v>814</v>
      </c>
      <c r="CM36" s="10">
        <v>0</v>
      </c>
      <c r="CN36" s="10" t="s">
        <v>814</v>
      </c>
      <c r="CO36" s="10">
        <v>0</v>
      </c>
      <c r="CP36" s="10">
        <v>1</v>
      </c>
      <c r="CQ36" s="6">
        <v>0</v>
      </c>
      <c r="CR36" s="10">
        <v>0.3472344</v>
      </c>
      <c r="CS36" s="10">
        <v>0</v>
      </c>
      <c r="CT36" s="10">
        <v>0</v>
      </c>
      <c r="CU36" s="10">
        <v>0</v>
      </c>
      <c r="CV36" s="10">
        <v>0</v>
      </c>
    </row>
    <row r="37" spans="1:101" ht="14" x14ac:dyDescent="0.2">
      <c r="A37" s="28" t="s">
        <v>31</v>
      </c>
      <c r="B37" s="28" t="s">
        <v>169</v>
      </c>
      <c r="C37" s="28" t="s">
        <v>311</v>
      </c>
      <c r="D37" s="28" t="s">
        <v>311</v>
      </c>
      <c r="E37" s="28" t="s">
        <v>555</v>
      </c>
      <c r="F37" s="28">
        <v>221119</v>
      </c>
      <c r="G37" s="28" t="s">
        <v>599</v>
      </c>
      <c r="H37" s="3">
        <v>39070</v>
      </c>
      <c r="I37" s="28">
        <v>2007</v>
      </c>
      <c r="J37" s="28">
        <v>2009</v>
      </c>
      <c r="K37" s="28">
        <v>15.805999999999997</v>
      </c>
      <c r="L37" s="28">
        <v>20.197000000000003</v>
      </c>
      <c r="M37" s="28">
        <v>20.197000000000003</v>
      </c>
      <c r="N37" s="4">
        <v>40310</v>
      </c>
      <c r="O37" s="4">
        <v>814141.07000000007</v>
      </c>
      <c r="P37" s="28">
        <v>2007</v>
      </c>
      <c r="Q37" s="5">
        <v>10000000</v>
      </c>
      <c r="R37" s="5">
        <v>10000000</v>
      </c>
      <c r="S37" s="6">
        <v>289147500</v>
      </c>
      <c r="T37" s="6"/>
      <c r="U37" s="6">
        <v>289147500</v>
      </c>
      <c r="V37" s="6">
        <v>274787500</v>
      </c>
      <c r="W37" s="6">
        <v>274787500</v>
      </c>
      <c r="X37" s="6">
        <v>21665249.495199997</v>
      </c>
      <c r="Y37" s="6">
        <v>10000000</v>
      </c>
      <c r="Z37" s="6">
        <v>3901572.28</v>
      </c>
      <c r="AA37" s="6">
        <v>17763677.215199996</v>
      </c>
      <c r="AB37" s="6">
        <v>36460386.995200001</v>
      </c>
      <c r="AC37" s="6">
        <v>28645711.995200001</v>
      </c>
      <c r="AD37" s="7">
        <v>0.78566670175418596</v>
      </c>
      <c r="AE37" s="6">
        <v>10286996.131852001</v>
      </c>
      <c r="AF37" s="6">
        <v>2061686</v>
      </c>
      <c r="AG37" s="10" t="s">
        <v>645</v>
      </c>
      <c r="AH37" s="10"/>
      <c r="AI37" s="10" t="s">
        <v>647</v>
      </c>
      <c r="AJ37" s="10"/>
      <c r="AK37" s="10"/>
      <c r="AL37" s="10">
        <v>1</v>
      </c>
      <c r="AM37" s="10">
        <v>0</v>
      </c>
      <c r="AN37" s="10">
        <v>0</v>
      </c>
      <c r="AO37" s="10">
        <v>0</v>
      </c>
      <c r="AP37" s="10">
        <v>0</v>
      </c>
      <c r="AQ37" s="10"/>
      <c r="AR37" s="10">
        <f>800*52</f>
        <v>41600</v>
      </c>
      <c r="AS37" s="10">
        <v>1</v>
      </c>
      <c r="AT37" s="10">
        <v>1</v>
      </c>
      <c r="AU37" s="10">
        <v>0</v>
      </c>
      <c r="AV37" s="10"/>
      <c r="AW37" s="8" t="s">
        <v>818</v>
      </c>
      <c r="AX37" s="8">
        <v>230</v>
      </c>
      <c r="AY37" s="10">
        <v>0</v>
      </c>
      <c r="AZ37" s="10">
        <v>0</v>
      </c>
      <c r="BA37" s="10">
        <v>0</v>
      </c>
      <c r="BB37" s="10"/>
      <c r="BC37" s="10">
        <v>0</v>
      </c>
      <c r="BD37" s="10"/>
      <c r="BE37" s="10">
        <v>138839</v>
      </c>
      <c r="BF37" s="10"/>
      <c r="BG37" s="10">
        <v>89373</v>
      </c>
      <c r="BH37" s="10"/>
      <c r="BI37" s="10">
        <v>0</v>
      </c>
      <c r="BJ37" s="10"/>
      <c r="BK37" s="10">
        <v>0</v>
      </c>
      <c r="BL37" s="10"/>
      <c r="BM37" s="10">
        <v>0</v>
      </c>
      <c r="BN37" s="10"/>
      <c r="BO37" s="10">
        <v>0</v>
      </c>
      <c r="BP37" s="10"/>
      <c r="BQ37" s="10">
        <v>0</v>
      </c>
      <c r="BR37" s="10"/>
      <c r="BS37" s="10">
        <v>0</v>
      </c>
      <c r="BT37" s="10"/>
      <c r="BU37" s="10">
        <v>0</v>
      </c>
      <c r="BV37" s="10"/>
      <c r="BW37" s="10">
        <v>0</v>
      </c>
      <c r="BX37" s="10"/>
      <c r="BY37" s="10">
        <v>0</v>
      </c>
      <c r="BZ37" s="10" t="s">
        <v>814</v>
      </c>
      <c r="CA37" s="10">
        <v>19685</v>
      </c>
      <c r="CB37" s="10" t="s">
        <v>814</v>
      </c>
      <c r="CC37" s="10">
        <v>1129209</v>
      </c>
      <c r="CD37" s="10" t="s">
        <v>814</v>
      </c>
      <c r="CE37" s="10">
        <v>338368</v>
      </c>
      <c r="CF37" s="10" t="s">
        <v>814</v>
      </c>
      <c r="CG37" s="10">
        <v>52392</v>
      </c>
      <c r="CH37" s="10" t="s">
        <v>814</v>
      </c>
      <c r="CI37" s="10">
        <v>2306</v>
      </c>
      <c r="CJ37" s="10" t="s">
        <v>814</v>
      </c>
      <c r="CK37" s="10">
        <v>31377</v>
      </c>
      <c r="CL37" s="10" t="s">
        <v>814</v>
      </c>
      <c r="CM37" s="10">
        <v>95548</v>
      </c>
      <c r="CN37" s="10" t="s">
        <v>814</v>
      </c>
      <c r="CO37" s="10">
        <v>58749</v>
      </c>
      <c r="CP37" s="10">
        <v>1</v>
      </c>
      <c r="CQ37" s="6">
        <v>0</v>
      </c>
      <c r="CR37" s="10">
        <v>0.35911120000000002</v>
      </c>
      <c r="CS37" s="10">
        <v>1</v>
      </c>
      <c r="CT37" s="10">
        <v>0</v>
      </c>
      <c r="CU37" s="10">
        <v>0</v>
      </c>
      <c r="CV37" s="10">
        <v>0</v>
      </c>
    </row>
    <row r="38" spans="1:101" ht="14" x14ac:dyDescent="0.2">
      <c r="A38" s="28" t="s">
        <v>32</v>
      </c>
      <c r="B38" s="28" t="s">
        <v>188</v>
      </c>
      <c r="C38" s="28" t="s">
        <v>332</v>
      </c>
      <c r="D38" s="28" t="s">
        <v>332</v>
      </c>
      <c r="E38" s="28" t="s">
        <v>566</v>
      </c>
      <c r="F38" s="28">
        <v>221119</v>
      </c>
      <c r="G38" s="28" t="s">
        <v>599</v>
      </c>
      <c r="H38" s="3">
        <v>39335</v>
      </c>
      <c r="I38" s="28">
        <v>2008</v>
      </c>
      <c r="J38" s="28">
        <v>2010</v>
      </c>
      <c r="K38" s="28">
        <v>10</v>
      </c>
      <c r="L38" s="28">
        <v>10</v>
      </c>
      <c r="M38" s="28">
        <v>0</v>
      </c>
      <c r="N38" s="4">
        <v>76236</v>
      </c>
      <c r="O38" s="4">
        <v>762360</v>
      </c>
      <c r="P38" s="28">
        <v>2009</v>
      </c>
      <c r="Q38" s="5">
        <v>10000000</v>
      </c>
      <c r="R38" s="5">
        <v>10000000</v>
      </c>
      <c r="S38" s="6">
        <v>100000000</v>
      </c>
      <c r="T38" s="6">
        <v>118900000</v>
      </c>
      <c r="U38" s="6">
        <v>118900000</v>
      </c>
      <c r="V38" s="6">
        <v>76738960</v>
      </c>
      <c r="W38" s="6">
        <v>76738960</v>
      </c>
      <c r="X38" s="6">
        <v>5274005.2985399999</v>
      </c>
      <c r="Y38" s="6">
        <v>10000000</v>
      </c>
      <c r="Z38" s="6">
        <v>2067922.6669999999</v>
      </c>
      <c r="AA38" s="6">
        <v>3206082.63154</v>
      </c>
      <c r="AB38" s="6">
        <v>10804735.623660002</v>
      </c>
      <c r="AC38" s="6">
        <v>7435464.8769400008</v>
      </c>
      <c r="AD38" s="7">
        <v>0.68816721999730956</v>
      </c>
      <c r="AE38" s="6">
        <v>2919129.990524</v>
      </c>
      <c r="AF38" s="6">
        <v>137859</v>
      </c>
      <c r="AG38" s="10" t="s">
        <v>645</v>
      </c>
      <c r="AH38" s="10" t="s">
        <v>648</v>
      </c>
      <c r="AI38" s="10" t="s">
        <v>647</v>
      </c>
      <c r="AJ38" s="10"/>
      <c r="AK38" s="10"/>
      <c r="AL38" s="10"/>
      <c r="AM38" s="10"/>
      <c r="AN38" s="10"/>
      <c r="AO38" s="10"/>
      <c r="AP38" s="10"/>
      <c r="AQ38" s="10"/>
      <c r="AR38" s="10">
        <f>700*52</f>
        <v>36400</v>
      </c>
      <c r="AS38" s="10">
        <v>1</v>
      </c>
      <c r="AT38" s="10">
        <v>1</v>
      </c>
      <c r="AU38" s="10">
        <v>1</v>
      </c>
      <c r="AV38" s="10"/>
      <c r="AW38" s="8" t="s">
        <v>835</v>
      </c>
      <c r="AX38" s="8">
        <v>170</v>
      </c>
      <c r="AY38" s="10">
        <v>0</v>
      </c>
      <c r="AZ38" s="10">
        <v>0</v>
      </c>
      <c r="BA38" s="10">
        <v>0</v>
      </c>
      <c r="BB38" s="10"/>
      <c r="BC38" s="10">
        <v>0</v>
      </c>
      <c r="BD38" s="10"/>
      <c r="BE38" s="10">
        <v>0</v>
      </c>
      <c r="BF38" s="10"/>
      <c r="BG38" s="10">
        <v>0</v>
      </c>
      <c r="BH38" s="10"/>
      <c r="BI38" s="10">
        <v>0</v>
      </c>
      <c r="BJ38" s="10"/>
      <c r="BK38" s="10">
        <v>0</v>
      </c>
      <c r="BL38" s="10"/>
      <c r="BM38" s="10">
        <v>0</v>
      </c>
      <c r="BN38" s="10"/>
      <c r="BO38" s="10">
        <v>0</v>
      </c>
      <c r="BP38" s="10"/>
      <c r="BQ38" s="10">
        <v>0</v>
      </c>
      <c r="BR38" s="10"/>
      <c r="BS38" s="10">
        <v>0</v>
      </c>
      <c r="BT38" s="10"/>
      <c r="BU38" s="10">
        <v>0</v>
      </c>
      <c r="BV38" s="10"/>
      <c r="BW38" s="10">
        <v>0</v>
      </c>
      <c r="BX38" s="10"/>
      <c r="BY38" s="10">
        <v>0</v>
      </c>
      <c r="BZ38" s="10"/>
      <c r="CA38" s="10">
        <v>0</v>
      </c>
      <c r="CB38" s="10"/>
      <c r="CC38" s="10">
        <v>0</v>
      </c>
      <c r="CD38" s="10" t="s">
        <v>814</v>
      </c>
      <c r="CE38" s="10">
        <v>131974</v>
      </c>
      <c r="CF38" s="10"/>
      <c r="CG38" s="10">
        <v>0</v>
      </c>
      <c r="CH38" s="10"/>
      <c r="CI38" s="10">
        <v>0</v>
      </c>
      <c r="CJ38" s="10"/>
      <c r="CK38" s="10">
        <v>0</v>
      </c>
      <c r="CL38" s="10"/>
      <c r="CM38" s="10">
        <v>0</v>
      </c>
      <c r="CN38" s="10" t="s">
        <v>814</v>
      </c>
      <c r="CO38" s="10">
        <v>0</v>
      </c>
      <c r="CP38" s="10">
        <v>1</v>
      </c>
      <c r="CQ38" s="10"/>
      <c r="CR38" s="10">
        <v>0.39259549999999999</v>
      </c>
      <c r="CS38" s="10">
        <v>1</v>
      </c>
      <c r="CT38" s="10">
        <v>0</v>
      </c>
      <c r="CU38" s="10">
        <v>0</v>
      </c>
      <c r="CV38" s="10">
        <v>0</v>
      </c>
    </row>
    <row r="39" spans="1:101" ht="14" x14ac:dyDescent="0.2">
      <c r="A39" s="28" t="s">
        <v>33</v>
      </c>
      <c r="B39" s="28" t="s">
        <v>189</v>
      </c>
      <c r="C39" s="28" t="s">
        <v>333</v>
      </c>
      <c r="D39" s="28" t="s">
        <v>333</v>
      </c>
      <c r="E39" s="28" t="s">
        <v>333</v>
      </c>
      <c r="F39" s="28">
        <v>221119</v>
      </c>
      <c r="G39" s="28" t="s">
        <v>599</v>
      </c>
      <c r="H39" s="3">
        <v>39371</v>
      </c>
      <c r="I39" s="28">
        <v>2008</v>
      </c>
      <c r="J39" s="28">
        <v>2010</v>
      </c>
      <c r="K39" s="28">
        <v>4</v>
      </c>
      <c r="L39" s="28">
        <v>6</v>
      </c>
      <c r="M39" s="28">
        <v>6</v>
      </c>
      <c r="N39" s="4">
        <v>69401</v>
      </c>
      <c r="O39" s="4">
        <v>404142.375</v>
      </c>
      <c r="P39" s="28">
        <v>2008</v>
      </c>
      <c r="Q39" s="5">
        <v>5000000</v>
      </c>
      <c r="R39" s="5">
        <v>5000000</v>
      </c>
      <c r="S39" s="6">
        <v>130339000</v>
      </c>
      <c r="T39" s="6">
        <v>160583175</v>
      </c>
      <c r="U39" s="6">
        <v>162722593</v>
      </c>
      <c r="V39" s="6">
        <v>59892640</v>
      </c>
      <c r="W39" s="6">
        <v>59892640</v>
      </c>
      <c r="X39" s="6">
        <v>4629043.6712000007</v>
      </c>
      <c r="Y39" s="6">
        <v>5000000</v>
      </c>
      <c r="Z39" s="6">
        <v>1941701.216</v>
      </c>
      <c r="AA39" s="6">
        <v>2687342.4552000007</v>
      </c>
      <c r="AB39" s="6">
        <v>7027184.3221094282</v>
      </c>
      <c r="AC39" s="6">
        <v>5679040.7824302521</v>
      </c>
      <c r="AD39" s="7">
        <v>0.80815309832736981</v>
      </c>
      <c r="AE39" s="6">
        <v>2257018.169392101</v>
      </c>
      <c r="AF39" s="6">
        <v>59668</v>
      </c>
      <c r="AG39" s="10" t="s">
        <v>645</v>
      </c>
      <c r="AH39" s="10"/>
      <c r="AI39" s="10" t="s">
        <v>647</v>
      </c>
      <c r="AJ39" s="10"/>
      <c r="AK39" s="10"/>
      <c r="AL39" s="10"/>
      <c r="AM39" s="10"/>
      <c r="AN39" s="10"/>
      <c r="AO39" s="10"/>
      <c r="AP39" s="10"/>
      <c r="AQ39" s="10"/>
      <c r="AR39" s="10">
        <f>18.5*52*40</f>
        <v>38480</v>
      </c>
      <c r="AS39" s="10">
        <v>1</v>
      </c>
      <c r="AT39" s="10">
        <v>1</v>
      </c>
      <c r="AU39" s="10">
        <v>0</v>
      </c>
      <c r="AV39" s="10"/>
      <c r="AW39" s="8" t="s">
        <v>825</v>
      </c>
      <c r="AX39" s="8">
        <v>241</v>
      </c>
      <c r="AY39" s="10">
        <v>0</v>
      </c>
      <c r="AZ39" s="10">
        <v>0</v>
      </c>
      <c r="BA39" s="10">
        <v>0</v>
      </c>
      <c r="BB39" s="10"/>
      <c r="BC39" s="10">
        <v>0</v>
      </c>
      <c r="BD39" s="10"/>
      <c r="BE39" s="10">
        <v>0</v>
      </c>
      <c r="BF39" s="10"/>
      <c r="BG39" s="10">
        <v>0</v>
      </c>
      <c r="BH39" s="10"/>
      <c r="BI39" s="10">
        <v>0</v>
      </c>
      <c r="BJ39" s="10"/>
      <c r="BK39" s="10">
        <v>0</v>
      </c>
      <c r="BL39" s="10"/>
      <c r="BM39" s="10">
        <v>0</v>
      </c>
      <c r="BN39" s="10"/>
      <c r="BO39" s="10">
        <v>0</v>
      </c>
      <c r="BP39" s="10"/>
      <c r="BQ39" s="10">
        <v>0</v>
      </c>
      <c r="BR39" s="10"/>
      <c r="BS39" s="10">
        <v>0</v>
      </c>
      <c r="BT39" s="10"/>
      <c r="BU39" s="10">
        <v>0</v>
      </c>
      <c r="BV39" s="10"/>
      <c r="BW39" s="10">
        <v>0</v>
      </c>
      <c r="BX39" s="10"/>
      <c r="BY39" s="10">
        <v>0</v>
      </c>
      <c r="BZ39" s="10"/>
      <c r="CA39" s="10">
        <v>0</v>
      </c>
      <c r="CB39" s="10" t="s">
        <v>814</v>
      </c>
      <c r="CC39" s="10">
        <v>0</v>
      </c>
      <c r="CD39" s="10" t="s">
        <v>814</v>
      </c>
      <c r="CE39" s="10">
        <v>2040680</v>
      </c>
      <c r="CF39" s="10" t="s">
        <v>814</v>
      </c>
      <c r="CG39" s="10">
        <v>1201461</v>
      </c>
      <c r="CH39" s="10"/>
      <c r="CI39" s="10">
        <v>0</v>
      </c>
      <c r="CJ39" s="10"/>
      <c r="CK39" s="10">
        <v>0</v>
      </c>
      <c r="CL39" s="10"/>
      <c r="CM39" s="10">
        <v>0</v>
      </c>
      <c r="CN39" s="10" t="s">
        <v>814</v>
      </c>
      <c r="CO39" s="10">
        <v>0</v>
      </c>
      <c r="CP39" s="10">
        <v>1</v>
      </c>
      <c r="CQ39" s="10"/>
      <c r="CR39" s="10">
        <v>0.39742939999999999</v>
      </c>
      <c r="CS39" s="10">
        <v>1</v>
      </c>
      <c r="CT39" s="10">
        <v>0</v>
      </c>
      <c r="CU39" s="10">
        <v>0</v>
      </c>
      <c r="CV39" s="10">
        <v>0</v>
      </c>
    </row>
    <row r="40" spans="1:101" ht="14" x14ac:dyDescent="0.2">
      <c r="A40" s="28" t="s">
        <v>34</v>
      </c>
      <c r="B40" s="28" t="s">
        <v>189</v>
      </c>
      <c r="C40" s="28" t="s">
        <v>333</v>
      </c>
      <c r="D40" s="28" t="s">
        <v>333</v>
      </c>
      <c r="E40" s="28" t="s">
        <v>333</v>
      </c>
      <c r="F40" s="28">
        <v>221115</v>
      </c>
      <c r="G40" s="28" t="s">
        <v>599</v>
      </c>
      <c r="H40" s="3">
        <v>39371</v>
      </c>
      <c r="I40" s="28">
        <v>2008</v>
      </c>
      <c r="J40" s="28">
        <v>2010</v>
      </c>
      <c r="K40" s="28">
        <v>4</v>
      </c>
      <c r="L40" s="28">
        <v>10</v>
      </c>
      <c r="M40" s="28">
        <v>10</v>
      </c>
      <c r="N40" s="4">
        <v>69401</v>
      </c>
      <c r="O40" s="4">
        <v>673570.625</v>
      </c>
      <c r="P40" s="28">
        <v>2008</v>
      </c>
      <c r="Q40" s="5">
        <v>30000000</v>
      </c>
      <c r="R40" s="5">
        <v>30000000</v>
      </c>
      <c r="S40" s="6">
        <v>98651840</v>
      </c>
      <c r="T40" s="6">
        <v>244893647</v>
      </c>
      <c r="U40" s="6">
        <v>248132987</v>
      </c>
      <c r="V40" s="6">
        <v>95544320</v>
      </c>
      <c r="W40" s="6">
        <v>95544320</v>
      </c>
      <c r="X40" s="6">
        <v>7407478.4160000011</v>
      </c>
      <c r="Y40" s="6">
        <v>30000000</v>
      </c>
      <c r="Z40" s="6">
        <v>3973683.5840000003</v>
      </c>
      <c r="AA40" s="6">
        <v>3433794.8320000009</v>
      </c>
      <c r="AB40" s="6">
        <v>11233135.752799999</v>
      </c>
      <c r="AC40" s="6">
        <v>6978939.9156999998</v>
      </c>
      <c r="AD40" s="7">
        <v>0.6212815432200588</v>
      </c>
      <c r="AE40" s="6">
        <v>2716540.1565200002</v>
      </c>
      <c r="AF40" s="6">
        <v>187586.73240000001</v>
      </c>
      <c r="AG40" s="10" t="s">
        <v>645</v>
      </c>
      <c r="AH40" s="10"/>
      <c r="AI40" s="10" t="s">
        <v>647</v>
      </c>
      <c r="AJ40" s="10"/>
      <c r="AK40" s="10"/>
      <c r="AL40" s="10">
        <v>1</v>
      </c>
      <c r="AM40" s="10">
        <v>0</v>
      </c>
      <c r="AN40" s="10">
        <v>0</v>
      </c>
      <c r="AO40" s="10">
        <v>0</v>
      </c>
      <c r="AP40" s="10">
        <v>0</v>
      </c>
      <c r="AQ40" s="10"/>
      <c r="AR40" s="10">
        <f>18.5*52*40</f>
        <v>38480</v>
      </c>
      <c r="AS40" s="10">
        <v>1</v>
      </c>
      <c r="AT40" s="10">
        <v>1</v>
      </c>
      <c r="AU40" s="10">
        <v>0</v>
      </c>
      <c r="AV40" s="10"/>
      <c r="AW40" s="8" t="s">
        <v>836</v>
      </c>
      <c r="AX40" s="8">
        <v>2901</v>
      </c>
      <c r="AY40" s="10">
        <v>0</v>
      </c>
      <c r="AZ40" s="10">
        <v>0</v>
      </c>
      <c r="BA40" s="10">
        <v>0</v>
      </c>
      <c r="BB40" s="10"/>
      <c r="BC40" s="10">
        <v>0</v>
      </c>
      <c r="BD40" s="10"/>
      <c r="BE40" s="10">
        <v>0</v>
      </c>
      <c r="BF40" s="10"/>
      <c r="BG40" s="10">
        <v>0</v>
      </c>
      <c r="BH40" s="10"/>
      <c r="BI40" s="10">
        <v>0</v>
      </c>
      <c r="BJ40" s="10"/>
      <c r="BK40" s="10">
        <v>0</v>
      </c>
      <c r="BL40" s="10"/>
      <c r="BM40" s="10">
        <v>0</v>
      </c>
      <c r="BN40" s="10"/>
      <c r="BO40" s="10">
        <v>0</v>
      </c>
      <c r="BP40" s="10"/>
      <c r="BQ40" s="10">
        <v>0</v>
      </c>
      <c r="BR40" s="10"/>
      <c r="BS40" s="10">
        <v>0</v>
      </c>
      <c r="BT40" s="10" t="s">
        <v>814</v>
      </c>
      <c r="BU40" s="10">
        <v>2764630</v>
      </c>
      <c r="BV40" s="10" t="s">
        <v>814</v>
      </c>
      <c r="BW40" s="10">
        <v>9210587</v>
      </c>
      <c r="BX40" s="10" t="s">
        <v>814</v>
      </c>
      <c r="BY40" s="10">
        <v>8929364</v>
      </c>
      <c r="BZ40" s="10" t="s">
        <v>814</v>
      </c>
      <c r="CA40" s="10">
        <v>13414636</v>
      </c>
      <c r="CB40" s="10" t="s">
        <v>814</v>
      </c>
      <c r="CC40" s="10">
        <v>9366150</v>
      </c>
      <c r="CD40" s="10" t="s">
        <v>814</v>
      </c>
      <c r="CE40" s="10">
        <v>6598318</v>
      </c>
      <c r="CF40" s="10" t="s">
        <v>814</v>
      </c>
      <c r="CG40" s="10">
        <v>7662753</v>
      </c>
      <c r="CH40" s="10" t="s">
        <v>814</v>
      </c>
      <c r="CI40" s="10">
        <v>9491109</v>
      </c>
      <c r="CJ40" s="10" t="s">
        <v>814</v>
      </c>
      <c r="CK40" s="10">
        <v>13114983</v>
      </c>
      <c r="CL40" s="10" t="s">
        <v>814</v>
      </c>
      <c r="CM40" s="10">
        <v>13727040</v>
      </c>
      <c r="CN40" s="10" t="s">
        <v>814</v>
      </c>
      <c r="CO40" s="10">
        <v>10429289</v>
      </c>
      <c r="CP40" s="10">
        <v>1</v>
      </c>
      <c r="CQ40" s="10"/>
      <c r="CR40" s="10">
        <v>0.38924819999999999</v>
      </c>
      <c r="CS40" s="10">
        <v>1</v>
      </c>
      <c r="CT40" s="10">
        <v>0</v>
      </c>
      <c r="CU40" s="10">
        <v>0</v>
      </c>
      <c r="CV40" s="10">
        <v>0</v>
      </c>
    </row>
    <row r="41" spans="1:101" ht="14" x14ac:dyDescent="0.2">
      <c r="A41" s="28" t="s">
        <v>1</v>
      </c>
      <c r="B41" s="28" t="s">
        <v>172</v>
      </c>
      <c r="C41" s="28" t="s">
        <v>334</v>
      </c>
      <c r="D41" s="28" t="s">
        <v>334</v>
      </c>
      <c r="E41" s="28" t="s">
        <v>334</v>
      </c>
      <c r="F41" s="28">
        <v>325120</v>
      </c>
      <c r="G41" s="28" t="s">
        <v>598</v>
      </c>
      <c r="H41" s="3">
        <v>39434</v>
      </c>
      <c r="I41" s="28">
        <v>2008</v>
      </c>
      <c r="J41" s="28">
        <v>2010</v>
      </c>
      <c r="K41" s="28">
        <v>4</v>
      </c>
      <c r="L41" s="28">
        <v>4</v>
      </c>
      <c r="M41" s="28">
        <v>4</v>
      </c>
      <c r="N41" s="4">
        <v>79017</v>
      </c>
      <c r="O41" s="4">
        <v>311918</v>
      </c>
      <c r="P41" s="28">
        <v>2008</v>
      </c>
      <c r="Q41" s="5">
        <v>30000000</v>
      </c>
      <c r="R41" s="5">
        <v>30000000</v>
      </c>
      <c r="S41" s="6">
        <v>66000000</v>
      </c>
      <c r="T41" s="6">
        <v>65379744</v>
      </c>
      <c r="U41" s="6">
        <v>65379744</v>
      </c>
      <c r="V41" s="6">
        <v>52721690</v>
      </c>
      <c r="W41" s="6">
        <v>52721690</v>
      </c>
      <c r="X41" s="6">
        <v>3192166.0079999999</v>
      </c>
      <c r="Y41" s="6">
        <v>30000000</v>
      </c>
      <c r="Z41" s="6">
        <v>2071946.3360000001</v>
      </c>
      <c r="AA41" s="6">
        <v>1120219.6719999998</v>
      </c>
      <c r="AB41" s="6">
        <v>6665093.9703999991</v>
      </c>
      <c r="AC41" s="6">
        <v>2272400.2080000006</v>
      </c>
      <c r="AD41" s="7">
        <v>0.34094046056842386</v>
      </c>
      <c r="AE41" s="6">
        <v>400000</v>
      </c>
      <c r="AF41" s="6">
        <v>50175</v>
      </c>
      <c r="AG41" s="10" t="s">
        <v>645</v>
      </c>
      <c r="AH41" s="10" t="s">
        <v>648</v>
      </c>
      <c r="AI41" s="10" t="s">
        <v>598</v>
      </c>
      <c r="AJ41" s="10"/>
      <c r="AK41" s="10"/>
      <c r="AL41" s="10"/>
      <c r="AM41" s="10"/>
      <c r="AN41" s="10"/>
      <c r="AO41" s="10"/>
      <c r="AP41" s="10"/>
      <c r="AQ41" s="10"/>
      <c r="AR41" s="10">
        <f>1270*52</f>
        <v>66040</v>
      </c>
      <c r="AS41" s="10">
        <v>1</v>
      </c>
      <c r="AT41" s="10">
        <v>1</v>
      </c>
      <c r="AU41" s="10">
        <v>1</v>
      </c>
      <c r="AV41" s="10"/>
      <c r="AW41" s="8" t="s">
        <v>822</v>
      </c>
      <c r="AX41" s="8">
        <v>12306</v>
      </c>
      <c r="AY41" s="10">
        <v>0</v>
      </c>
      <c r="AZ41" s="10">
        <v>0</v>
      </c>
      <c r="BA41" s="10">
        <v>0</v>
      </c>
      <c r="BB41" s="10"/>
      <c r="BC41" s="10">
        <v>0</v>
      </c>
      <c r="BD41" s="10" t="s">
        <v>814</v>
      </c>
      <c r="BE41" s="10">
        <v>0</v>
      </c>
      <c r="BF41" s="10" t="s">
        <v>814</v>
      </c>
      <c r="BG41" s="10">
        <v>3019449</v>
      </c>
      <c r="BH41" s="10" t="s">
        <v>814</v>
      </c>
      <c r="BI41" s="10">
        <v>4718188</v>
      </c>
      <c r="BJ41" s="10" t="s">
        <v>814</v>
      </c>
      <c r="BK41" s="10">
        <v>8425109</v>
      </c>
      <c r="BL41" s="10" t="s">
        <v>814</v>
      </c>
      <c r="BM41" s="10">
        <v>12295814</v>
      </c>
      <c r="BN41" s="10" t="s">
        <v>814</v>
      </c>
      <c r="BO41" s="10">
        <v>10564907</v>
      </c>
      <c r="BP41" s="10" t="s">
        <v>814</v>
      </c>
      <c r="BQ41" s="10">
        <v>13150753</v>
      </c>
      <c r="BR41" s="10" t="s">
        <v>814</v>
      </c>
      <c r="BS41" s="10">
        <v>15289073</v>
      </c>
      <c r="BT41" s="10" t="s">
        <v>814</v>
      </c>
      <c r="BU41" s="10">
        <v>13860086</v>
      </c>
      <c r="BV41" s="10" t="s">
        <v>814</v>
      </c>
      <c r="BW41" s="10">
        <v>12373223</v>
      </c>
      <c r="BX41" s="10" t="s">
        <v>814</v>
      </c>
      <c r="BY41" s="10">
        <v>7901992</v>
      </c>
      <c r="BZ41" s="10" t="s">
        <v>814</v>
      </c>
      <c r="CA41" s="10">
        <v>10123233</v>
      </c>
      <c r="CB41" s="10" t="s">
        <v>814</v>
      </c>
      <c r="CC41" s="10">
        <v>1502310</v>
      </c>
      <c r="CD41" s="10" t="s">
        <v>814</v>
      </c>
      <c r="CE41" s="10">
        <v>1228315</v>
      </c>
      <c r="CF41" s="10" t="s">
        <v>814</v>
      </c>
      <c r="CG41" s="10">
        <v>1221560</v>
      </c>
      <c r="CH41" s="10" t="s">
        <v>814</v>
      </c>
      <c r="CI41" s="10">
        <v>1079058</v>
      </c>
      <c r="CJ41" s="10" t="s">
        <v>814</v>
      </c>
      <c r="CK41" s="10">
        <v>1123862</v>
      </c>
      <c r="CL41" s="10" t="s">
        <v>814</v>
      </c>
      <c r="CM41" s="10">
        <v>1321025</v>
      </c>
      <c r="CN41" s="10" t="s">
        <v>814</v>
      </c>
      <c r="CO41" s="10">
        <v>0</v>
      </c>
      <c r="CP41" s="10">
        <v>1</v>
      </c>
      <c r="CQ41" s="10"/>
      <c r="CR41" s="10">
        <v>0.1760253</v>
      </c>
      <c r="CS41" s="10">
        <v>0</v>
      </c>
      <c r="CT41" s="10">
        <v>0</v>
      </c>
      <c r="CU41" s="10">
        <v>0</v>
      </c>
      <c r="CV41" s="10">
        <v>1</v>
      </c>
      <c r="CW41" s="27">
        <v>0</v>
      </c>
    </row>
    <row r="42" spans="1:101" ht="14" x14ac:dyDescent="0.2">
      <c r="A42" s="28" t="s">
        <v>35</v>
      </c>
      <c r="B42" s="28" t="s">
        <v>169</v>
      </c>
      <c r="C42" s="28" t="s">
        <v>335</v>
      </c>
      <c r="D42" s="28" t="s">
        <v>335</v>
      </c>
      <c r="E42" s="28" t="s">
        <v>335</v>
      </c>
      <c r="F42" s="28">
        <v>221119</v>
      </c>
      <c r="G42" s="28" t="s">
        <v>599</v>
      </c>
      <c r="H42" s="3">
        <v>39335</v>
      </c>
      <c r="I42" s="28">
        <v>2008</v>
      </c>
      <c r="J42" s="28">
        <v>2010</v>
      </c>
      <c r="K42" s="28">
        <v>13</v>
      </c>
      <c r="L42" s="28">
        <v>26</v>
      </c>
      <c r="M42" s="28">
        <v>26</v>
      </c>
      <c r="N42" s="4">
        <v>73938</v>
      </c>
      <c r="O42" s="4">
        <v>1922388</v>
      </c>
      <c r="P42" s="28">
        <v>2008</v>
      </c>
      <c r="Q42" s="5">
        <v>10000000</v>
      </c>
      <c r="R42" s="5">
        <v>10000000</v>
      </c>
      <c r="S42" s="6">
        <v>110000000</v>
      </c>
      <c r="T42" s="6"/>
      <c r="U42" s="6">
        <v>484513432</v>
      </c>
      <c r="V42" s="6">
        <v>306138570</v>
      </c>
      <c r="W42" s="6">
        <v>306138570</v>
      </c>
      <c r="X42" s="6">
        <v>22152976.127099998</v>
      </c>
      <c r="Y42" s="6">
        <v>10000000</v>
      </c>
      <c r="Z42" s="6">
        <v>6866863.0289999992</v>
      </c>
      <c r="AA42" s="6">
        <v>15286113.098099999</v>
      </c>
      <c r="AB42" s="6">
        <v>44216995.095000006</v>
      </c>
      <c r="AC42" s="6">
        <v>34235714.787299998</v>
      </c>
      <c r="AD42" s="7">
        <v>0.77426597428759525</v>
      </c>
      <c r="AE42" s="6">
        <v>13170672.124967959</v>
      </c>
      <c r="AF42" s="6">
        <v>1171883.4048300989</v>
      </c>
      <c r="AG42" s="10" t="s">
        <v>645</v>
      </c>
      <c r="AH42" s="10" t="s">
        <v>648</v>
      </c>
      <c r="AI42" s="10" t="s">
        <v>647</v>
      </c>
      <c r="AJ42" s="10"/>
      <c r="AK42" s="10"/>
      <c r="AL42" s="10">
        <v>1</v>
      </c>
      <c r="AM42" s="10">
        <v>0</v>
      </c>
      <c r="AN42" s="10">
        <v>0</v>
      </c>
      <c r="AO42" s="10">
        <v>0</v>
      </c>
      <c r="AP42" s="10">
        <v>0</v>
      </c>
      <c r="AQ42" s="10"/>
      <c r="AR42" s="10">
        <f>680*52</f>
        <v>35360</v>
      </c>
      <c r="AS42" s="10">
        <v>1</v>
      </c>
      <c r="AT42" s="10">
        <v>1</v>
      </c>
      <c r="AU42" s="10">
        <v>1</v>
      </c>
      <c r="AV42" s="10"/>
      <c r="AW42" s="8" t="s">
        <v>837</v>
      </c>
      <c r="AX42" s="8">
        <v>622</v>
      </c>
      <c r="AY42" s="10">
        <v>0</v>
      </c>
      <c r="AZ42" s="10">
        <v>0</v>
      </c>
      <c r="BA42" s="10">
        <v>0</v>
      </c>
      <c r="BB42" s="10"/>
      <c r="BC42" s="10">
        <v>0</v>
      </c>
      <c r="BD42" s="10"/>
      <c r="BE42" s="10">
        <v>0</v>
      </c>
      <c r="BF42" s="10"/>
      <c r="BG42" s="10">
        <v>0</v>
      </c>
      <c r="BH42" s="10"/>
      <c r="BI42" s="10">
        <v>0</v>
      </c>
      <c r="BJ42" s="10"/>
      <c r="BK42" s="10">
        <v>0</v>
      </c>
      <c r="BL42" s="10"/>
      <c r="BM42" s="10">
        <v>0</v>
      </c>
      <c r="BN42" s="10"/>
      <c r="BO42" s="10">
        <v>0</v>
      </c>
      <c r="BP42" s="10"/>
      <c r="BQ42" s="10">
        <v>0</v>
      </c>
      <c r="BR42" s="10"/>
      <c r="BS42" s="10">
        <v>0</v>
      </c>
      <c r="BT42" s="10"/>
      <c r="BU42" s="10">
        <v>0</v>
      </c>
      <c r="BV42" s="10"/>
      <c r="BW42" s="10">
        <v>0</v>
      </c>
      <c r="BX42" s="10"/>
      <c r="BY42" s="10">
        <v>0</v>
      </c>
      <c r="BZ42" s="10"/>
      <c r="CA42" s="10">
        <v>0</v>
      </c>
      <c r="CB42" s="10"/>
      <c r="CC42" s="10">
        <v>0</v>
      </c>
      <c r="CD42" s="10" t="s">
        <v>814</v>
      </c>
      <c r="CE42" s="10">
        <v>372002</v>
      </c>
      <c r="CF42" s="10"/>
      <c r="CG42" s="10">
        <v>0</v>
      </c>
      <c r="CH42" s="10"/>
      <c r="CI42" s="10">
        <v>0</v>
      </c>
      <c r="CJ42" s="10"/>
      <c r="CK42" s="10">
        <v>0</v>
      </c>
      <c r="CL42" s="10"/>
      <c r="CM42" s="10">
        <v>0</v>
      </c>
      <c r="CN42" s="10"/>
      <c r="CO42" s="10">
        <v>0</v>
      </c>
      <c r="CP42" s="10">
        <v>1</v>
      </c>
      <c r="CQ42" s="10"/>
      <c r="CR42" s="10">
        <v>0.38470559999999998</v>
      </c>
      <c r="CS42" s="10">
        <v>1</v>
      </c>
      <c r="CT42" s="10">
        <v>0</v>
      </c>
      <c r="CU42" s="10">
        <v>0</v>
      </c>
      <c r="CV42" s="10">
        <v>0</v>
      </c>
    </row>
    <row r="43" spans="1:101" ht="14" x14ac:dyDescent="0.2">
      <c r="A43" s="28" t="s">
        <v>31</v>
      </c>
      <c r="B43" s="28" t="s">
        <v>169</v>
      </c>
      <c r="C43" s="28" t="s">
        <v>335</v>
      </c>
      <c r="D43" s="28" t="s">
        <v>335</v>
      </c>
      <c r="E43" s="28" t="s">
        <v>335</v>
      </c>
      <c r="F43" s="28">
        <v>221119</v>
      </c>
      <c r="G43" s="28" t="s">
        <v>599</v>
      </c>
      <c r="H43" s="3">
        <v>39433</v>
      </c>
      <c r="I43" s="28">
        <v>2008</v>
      </c>
      <c r="J43" s="28">
        <v>2010</v>
      </c>
      <c r="K43" s="28">
        <v>8</v>
      </c>
      <c r="L43" s="28">
        <v>8</v>
      </c>
      <c r="M43" s="28">
        <v>8</v>
      </c>
      <c r="N43" s="4">
        <v>73938</v>
      </c>
      <c r="O43" s="4">
        <v>591504</v>
      </c>
      <c r="P43" s="28">
        <v>2009</v>
      </c>
      <c r="Q43" s="5">
        <v>10000000</v>
      </c>
      <c r="R43" s="5">
        <v>10000000</v>
      </c>
      <c r="S43" s="6">
        <v>10000000</v>
      </c>
      <c r="T43" s="6"/>
      <c r="U43" s="6">
        <v>92800000</v>
      </c>
      <c r="V43" s="6">
        <v>66718350</v>
      </c>
      <c r="W43" s="6">
        <v>66718350</v>
      </c>
      <c r="X43" s="6">
        <v>4583137.51</v>
      </c>
      <c r="Y43" s="6">
        <v>10000000</v>
      </c>
      <c r="Z43" s="6">
        <v>1781613.8159999999</v>
      </c>
      <c r="AA43" s="6">
        <v>2801523.6940000001</v>
      </c>
      <c r="AB43" s="6">
        <v>9103972.9059999995</v>
      </c>
      <c r="AC43" s="6">
        <v>6171574.3550000004</v>
      </c>
      <c r="AD43" s="7">
        <v>0.67789902482383346</v>
      </c>
      <c r="AE43" s="6">
        <v>2192410.8665100001</v>
      </c>
      <c r="AF43" s="6">
        <v>690544</v>
      </c>
      <c r="AG43" s="10" t="s">
        <v>645</v>
      </c>
      <c r="AH43" s="10" t="s">
        <v>648</v>
      </c>
      <c r="AI43" s="10" t="s">
        <v>647</v>
      </c>
      <c r="AJ43" s="10"/>
      <c r="AK43" s="10"/>
      <c r="AL43" s="10">
        <v>1</v>
      </c>
      <c r="AM43" s="10">
        <v>0</v>
      </c>
      <c r="AN43" s="10">
        <v>0</v>
      </c>
      <c r="AO43" s="10">
        <v>0</v>
      </c>
      <c r="AP43" s="10">
        <v>0</v>
      </c>
      <c r="AQ43" s="10"/>
      <c r="AR43" s="10">
        <f>680*52</f>
        <v>35360</v>
      </c>
      <c r="AS43" s="10">
        <v>1</v>
      </c>
      <c r="AT43" s="10">
        <v>1</v>
      </c>
      <c r="AU43" s="10">
        <v>1</v>
      </c>
      <c r="AV43" s="10"/>
      <c r="AW43" s="8" t="s">
        <v>818</v>
      </c>
      <c r="AX43" s="8">
        <v>230</v>
      </c>
      <c r="AY43" s="10">
        <v>0</v>
      </c>
      <c r="AZ43" s="10">
        <v>0</v>
      </c>
      <c r="BA43" s="10">
        <v>0</v>
      </c>
      <c r="BB43" s="10"/>
      <c r="BC43" s="10">
        <v>0</v>
      </c>
      <c r="BD43" s="10"/>
      <c r="BE43" s="10">
        <v>138839</v>
      </c>
      <c r="BF43" s="10"/>
      <c r="BG43" s="10">
        <v>89373</v>
      </c>
      <c r="BH43" s="10"/>
      <c r="BI43" s="10">
        <v>0</v>
      </c>
      <c r="BJ43" s="10"/>
      <c r="BK43" s="10">
        <v>0</v>
      </c>
      <c r="BL43" s="10"/>
      <c r="BM43" s="10">
        <v>0</v>
      </c>
      <c r="BN43" s="10"/>
      <c r="BO43" s="10">
        <v>0</v>
      </c>
      <c r="BP43" s="10"/>
      <c r="BQ43" s="10">
        <v>0</v>
      </c>
      <c r="BR43" s="10"/>
      <c r="BS43" s="10">
        <v>0</v>
      </c>
      <c r="BT43" s="10"/>
      <c r="BU43" s="10">
        <v>0</v>
      </c>
      <c r="BV43" s="10"/>
      <c r="BW43" s="10">
        <v>0</v>
      </c>
      <c r="BX43" s="10"/>
      <c r="BY43" s="10">
        <v>0</v>
      </c>
      <c r="BZ43" s="10" t="s">
        <v>814</v>
      </c>
      <c r="CA43" s="10">
        <v>19685</v>
      </c>
      <c r="CB43" s="10" t="s">
        <v>814</v>
      </c>
      <c r="CC43" s="10">
        <v>1129209</v>
      </c>
      <c r="CD43" s="10" t="s">
        <v>814</v>
      </c>
      <c r="CE43" s="10">
        <v>338368</v>
      </c>
      <c r="CF43" s="10" t="s">
        <v>814</v>
      </c>
      <c r="CG43" s="10">
        <v>52392</v>
      </c>
      <c r="CH43" s="10" t="s">
        <v>814</v>
      </c>
      <c r="CI43" s="10">
        <v>2306</v>
      </c>
      <c r="CJ43" s="10" t="s">
        <v>814</v>
      </c>
      <c r="CK43" s="10">
        <v>31377</v>
      </c>
      <c r="CL43" s="10" t="s">
        <v>814</v>
      </c>
      <c r="CM43" s="10">
        <v>95548</v>
      </c>
      <c r="CN43" s="10" t="s">
        <v>814</v>
      </c>
      <c r="CO43" s="10">
        <v>58749</v>
      </c>
      <c r="CP43" s="10">
        <v>1</v>
      </c>
      <c r="CQ43" s="10"/>
      <c r="CR43" s="10">
        <v>0.35524339999999999</v>
      </c>
      <c r="CS43" s="10">
        <v>1</v>
      </c>
      <c r="CT43" s="10">
        <v>0</v>
      </c>
      <c r="CU43" s="10">
        <v>0</v>
      </c>
      <c r="CV43" s="10">
        <v>0</v>
      </c>
    </row>
    <row r="44" spans="1:101" ht="14" x14ac:dyDescent="0.2">
      <c r="A44" s="28" t="s">
        <v>20</v>
      </c>
      <c r="B44" s="28" t="s">
        <v>190</v>
      </c>
      <c r="C44" s="28" t="s">
        <v>336</v>
      </c>
      <c r="D44" s="28" t="s">
        <v>506</v>
      </c>
      <c r="E44" s="28" t="s">
        <v>567</v>
      </c>
      <c r="F44" s="28">
        <v>221119</v>
      </c>
      <c r="G44" s="28" t="s">
        <v>602</v>
      </c>
      <c r="H44" s="3">
        <v>39324</v>
      </c>
      <c r="I44" s="28">
        <v>2008</v>
      </c>
      <c r="J44" s="28">
        <v>2010</v>
      </c>
      <c r="K44" s="28">
        <v>10</v>
      </c>
      <c r="L44" s="28">
        <v>32</v>
      </c>
      <c r="M44" s="28">
        <v>38</v>
      </c>
      <c r="N44" s="4">
        <v>42783</v>
      </c>
      <c r="O44" s="4">
        <v>1649908</v>
      </c>
      <c r="P44" s="28">
        <v>2008</v>
      </c>
      <c r="Q44" s="5">
        <v>10000000</v>
      </c>
      <c r="R44" s="5">
        <v>10000000</v>
      </c>
      <c r="S44" s="6">
        <v>788560000</v>
      </c>
      <c r="T44" s="6">
        <v>940167480</v>
      </c>
      <c r="U44" s="6">
        <v>863704860</v>
      </c>
      <c r="V44" s="6">
        <v>432601080</v>
      </c>
      <c r="W44" s="6">
        <v>432601080</v>
      </c>
      <c r="X44" s="6">
        <v>37819442.855999999</v>
      </c>
      <c r="Y44" s="6">
        <v>10000000</v>
      </c>
      <c r="Z44" s="6">
        <v>15319354.544</v>
      </c>
      <c r="AA44" s="6">
        <v>22500088.311999999</v>
      </c>
      <c r="AB44" s="6">
        <v>63606166.089499429</v>
      </c>
      <c r="AC44" s="6">
        <v>52635814.660850205</v>
      </c>
      <c r="AD44" s="7">
        <v>0.82752691911641107</v>
      </c>
      <c r="AE44" s="6">
        <v>20708603.593904078</v>
      </c>
      <c r="AF44" s="6">
        <v>864306</v>
      </c>
      <c r="AG44" s="10" t="s">
        <v>645</v>
      </c>
      <c r="AH44" s="10"/>
      <c r="AI44" s="10" t="s">
        <v>647</v>
      </c>
      <c r="AJ44" s="10"/>
      <c r="AK44" s="10"/>
      <c r="AL44" s="10"/>
      <c r="AM44" s="10"/>
      <c r="AN44" s="10"/>
      <c r="AO44" s="10"/>
      <c r="AP44" s="10"/>
      <c r="AQ44" s="10"/>
      <c r="AR44" s="10">
        <f>680*52</f>
        <v>35360</v>
      </c>
      <c r="AS44" s="10">
        <v>1</v>
      </c>
      <c r="AT44" s="10">
        <v>1</v>
      </c>
      <c r="AU44" s="10">
        <v>0</v>
      </c>
      <c r="AV44" s="10"/>
      <c r="AW44" s="8" t="s">
        <v>827</v>
      </c>
      <c r="AX44" s="8">
        <v>329</v>
      </c>
      <c r="AY44" s="10">
        <v>0</v>
      </c>
      <c r="AZ44" s="10">
        <v>2536757</v>
      </c>
      <c r="BA44" s="10">
        <v>797447</v>
      </c>
      <c r="BB44" s="10" t="s">
        <v>814</v>
      </c>
      <c r="BC44" s="10">
        <v>368980</v>
      </c>
      <c r="BD44" s="10" t="s">
        <v>814</v>
      </c>
      <c r="BE44" s="10">
        <v>228679</v>
      </c>
      <c r="BF44" s="10" t="s">
        <v>814</v>
      </c>
      <c r="BG44" s="10">
        <v>388897</v>
      </c>
      <c r="BH44" s="10" t="s">
        <v>814</v>
      </c>
      <c r="BI44" s="10">
        <v>171502</v>
      </c>
      <c r="BJ44" s="10"/>
      <c r="BK44" s="10">
        <v>0</v>
      </c>
      <c r="BL44" s="10" t="s">
        <v>814</v>
      </c>
      <c r="BM44" s="10">
        <v>265584</v>
      </c>
      <c r="BN44" s="10" t="s">
        <v>814</v>
      </c>
      <c r="BO44" s="10">
        <v>1274605</v>
      </c>
      <c r="BP44" s="10" t="s">
        <v>814</v>
      </c>
      <c r="BQ44" s="10">
        <v>1313321</v>
      </c>
      <c r="BR44" s="10" t="s">
        <v>814</v>
      </c>
      <c r="BS44" s="10">
        <v>2130389</v>
      </c>
      <c r="BT44" s="10" t="s">
        <v>814</v>
      </c>
      <c r="BU44" s="10">
        <v>3624758</v>
      </c>
      <c r="BV44" s="10" t="s">
        <v>814</v>
      </c>
      <c r="BW44" s="10">
        <v>4803812</v>
      </c>
      <c r="BX44" s="10" t="s">
        <v>814</v>
      </c>
      <c r="BY44" s="10">
        <v>4075668</v>
      </c>
      <c r="BZ44" s="10" t="s">
        <v>814</v>
      </c>
      <c r="CA44" s="10">
        <v>9784095</v>
      </c>
      <c r="CB44" s="10" t="s">
        <v>814</v>
      </c>
      <c r="CC44" s="10">
        <v>11775522</v>
      </c>
      <c r="CD44" s="10" t="s">
        <v>814</v>
      </c>
      <c r="CE44" s="10">
        <v>6594250</v>
      </c>
      <c r="CF44" s="10" t="s">
        <v>814</v>
      </c>
      <c r="CG44" s="10">
        <v>3734579</v>
      </c>
      <c r="CH44" s="10" t="s">
        <v>814</v>
      </c>
      <c r="CI44" s="10">
        <v>2191087</v>
      </c>
      <c r="CJ44" s="10" t="s">
        <v>814</v>
      </c>
      <c r="CK44" s="10">
        <v>1774936</v>
      </c>
      <c r="CL44" s="10" t="s">
        <v>814</v>
      </c>
      <c r="CM44" s="10">
        <v>1677740</v>
      </c>
      <c r="CN44" s="10" t="s">
        <v>814</v>
      </c>
      <c r="CO44" s="10">
        <v>1925807</v>
      </c>
      <c r="CP44" s="10">
        <v>1</v>
      </c>
      <c r="CQ44" s="10"/>
      <c r="CR44" s="10">
        <v>0.3934318</v>
      </c>
      <c r="CS44" s="10">
        <v>1</v>
      </c>
      <c r="CT44" s="10">
        <v>0</v>
      </c>
      <c r="CU44" s="10">
        <v>0</v>
      </c>
      <c r="CV44" s="10">
        <v>0</v>
      </c>
      <c r="CW44" s="27">
        <v>0</v>
      </c>
    </row>
    <row r="45" spans="1:101" ht="14" x14ac:dyDescent="0.2">
      <c r="A45" s="28" t="s">
        <v>36</v>
      </c>
      <c r="B45" s="28" t="s">
        <v>191</v>
      </c>
      <c r="C45" s="28" t="s">
        <v>337</v>
      </c>
      <c r="D45" s="28" t="s">
        <v>337</v>
      </c>
      <c r="E45" s="28" t="s">
        <v>568</v>
      </c>
      <c r="F45" s="28">
        <v>221119</v>
      </c>
      <c r="G45" s="28" t="s">
        <v>599</v>
      </c>
      <c r="H45" s="9" t="s">
        <v>606</v>
      </c>
      <c r="I45" s="28">
        <v>2008</v>
      </c>
      <c r="J45" s="28">
        <v>2010</v>
      </c>
      <c r="K45" s="28">
        <v>5</v>
      </c>
      <c r="L45" s="28">
        <v>12</v>
      </c>
      <c r="M45" s="28">
        <v>12</v>
      </c>
      <c r="N45" s="4">
        <v>61182</v>
      </c>
      <c r="O45" s="4">
        <v>734184</v>
      </c>
      <c r="P45" s="28">
        <v>2009</v>
      </c>
      <c r="Q45" s="5">
        <v>20000000</v>
      </c>
      <c r="R45" s="5">
        <v>20000000</v>
      </c>
      <c r="S45" s="6">
        <v>175000000</v>
      </c>
      <c r="T45" s="6">
        <v>175000000</v>
      </c>
      <c r="U45" s="6">
        <v>188452450</v>
      </c>
      <c r="V45" s="6">
        <v>159042680</v>
      </c>
      <c r="W45" s="6">
        <v>159042680</v>
      </c>
      <c r="X45" s="6">
        <v>8420500.5360000003</v>
      </c>
      <c r="Y45" s="6">
        <v>20000000</v>
      </c>
      <c r="Z45" s="6">
        <v>2660201.6</v>
      </c>
      <c r="AA45" s="6">
        <v>5760298.9360000007</v>
      </c>
      <c r="AB45" s="6">
        <v>18600425.2594845</v>
      </c>
      <c r="AC45" s="6">
        <v>12611007.693</v>
      </c>
      <c r="AD45" s="7">
        <v>0.67799566499532316</v>
      </c>
      <c r="AE45" s="6">
        <v>4850090.1155850701</v>
      </c>
      <c r="AF45" s="6">
        <v>485782.33603732474</v>
      </c>
      <c r="AG45" s="10" t="s">
        <v>645</v>
      </c>
      <c r="AH45" s="10" t="s">
        <v>648</v>
      </c>
      <c r="AI45" s="10" t="s">
        <v>647</v>
      </c>
      <c r="AJ45" s="10"/>
      <c r="AK45" s="10"/>
      <c r="AL45" s="10"/>
      <c r="AM45" s="10"/>
      <c r="AN45" s="10"/>
      <c r="AO45" s="10"/>
      <c r="AP45" s="10"/>
      <c r="AQ45" s="10"/>
      <c r="AR45" s="10">
        <f>650*52</f>
        <v>33800</v>
      </c>
      <c r="AS45" s="10">
        <v>1</v>
      </c>
      <c r="AT45" s="10">
        <v>1</v>
      </c>
      <c r="AU45" s="10">
        <v>1</v>
      </c>
      <c r="AV45" s="10"/>
      <c r="AW45" s="8" t="s">
        <v>838</v>
      </c>
      <c r="AX45" s="8">
        <v>518</v>
      </c>
      <c r="AY45" s="10">
        <v>0</v>
      </c>
      <c r="AZ45" s="10">
        <v>15127622</v>
      </c>
      <c r="BA45" s="10">
        <v>13842294</v>
      </c>
      <c r="BB45" s="10" t="s">
        <v>814</v>
      </c>
      <c r="BC45" s="10">
        <v>0</v>
      </c>
      <c r="BD45" s="10" t="s">
        <v>814</v>
      </c>
      <c r="BE45" s="10">
        <v>13786738</v>
      </c>
      <c r="BF45" s="10" t="s">
        <v>814</v>
      </c>
      <c r="BG45" s="10">
        <v>13334147</v>
      </c>
      <c r="BH45" s="10" t="s">
        <v>814</v>
      </c>
      <c r="BI45" s="10">
        <v>7164030</v>
      </c>
      <c r="BJ45" s="10" t="s">
        <v>814</v>
      </c>
      <c r="BK45" s="10">
        <v>4995510</v>
      </c>
      <c r="BL45" s="10" t="s">
        <v>814</v>
      </c>
      <c r="BM45" s="10">
        <v>5628195</v>
      </c>
      <c r="BN45" s="10" t="s">
        <v>814</v>
      </c>
      <c r="BO45" s="10">
        <v>6367674</v>
      </c>
      <c r="BP45" s="10" t="s">
        <v>814</v>
      </c>
      <c r="BQ45" s="10">
        <v>5516549</v>
      </c>
      <c r="BR45" s="10" t="s">
        <v>814</v>
      </c>
      <c r="BS45" s="10">
        <v>5123840</v>
      </c>
      <c r="BT45" s="10" t="s">
        <v>814</v>
      </c>
      <c r="BU45" s="10">
        <v>6937195</v>
      </c>
      <c r="BV45" s="10" t="s">
        <v>814</v>
      </c>
      <c r="BW45" s="10">
        <v>9408238</v>
      </c>
      <c r="BX45" s="10" t="s">
        <v>814</v>
      </c>
      <c r="BY45" s="10">
        <v>8800326</v>
      </c>
      <c r="BZ45" s="10" t="s">
        <v>814</v>
      </c>
      <c r="CA45" s="10">
        <v>11115497</v>
      </c>
      <c r="CB45" s="10" t="s">
        <v>814</v>
      </c>
      <c r="CC45" s="10">
        <v>10673880</v>
      </c>
      <c r="CD45" s="10" t="s">
        <v>814</v>
      </c>
      <c r="CE45" s="10">
        <v>12813563</v>
      </c>
      <c r="CF45" s="10" t="s">
        <v>814</v>
      </c>
      <c r="CG45" s="10">
        <v>12670933</v>
      </c>
      <c r="CH45" s="10" t="s">
        <v>814</v>
      </c>
      <c r="CI45" s="10">
        <v>14302992</v>
      </c>
      <c r="CJ45" s="10" t="s">
        <v>814</v>
      </c>
      <c r="CK45" s="10">
        <v>13896081</v>
      </c>
      <c r="CL45" s="10" t="s">
        <v>814</v>
      </c>
      <c r="CM45" s="10">
        <v>13700626</v>
      </c>
      <c r="CN45" s="10" t="s">
        <v>814</v>
      </c>
      <c r="CO45" s="10">
        <v>8225890</v>
      </c>
      <c r="CP45" s="10">
        <v>1</v>
      </c>
      <c r="CQ45" s="10"/>
      <c r="CR45" s="10">
        <v>0.38459179999999998</v>
      </c>
      <c r="CS45" s="10">
        <v>1</v>
      </c>
      <c r="CT45" s="10">
        <v>0</v>
      </c>
      <c r="CU45" s="10">
        <v>0</v>
      </c>
      <c r="CV45" s="10">
        <v>0</v>
      </c>
      <c r="CW45" s="27">
        <v>0</v>
      </c>
    </row>
    <row r="46" spans="1:101" ht="14" x14ac:dyDescent="0.2">
      <c r="A46" s="28" t="s">
        <v>37</v>
      </c>
      <c r="B46" s="28" t="s">
        <v>192</v>
      </c>
      <c r="C46" s="28" t="s">
        <v>338</v>
      </c>
      <c r="D46" s="28" t="s">
        <v>338</v>
      </c>
      <c r="E46" s="28" t="s">
        <v>338</v>
      </c>
      <c r="F46" s="28">
        <v>221119</v>
      </c>
      <c r="G46" s="28" t="s">
        <v>599</v>
      </c>
      <c r="H46" s="3">
        <v>39429</v>
      </c>
      <c r="I46" s="28">
        <v>2008</v>
      </c>
      <c r="J46" s="28">
        <v>2010</v>
      </c>
      <c r="K46" s="28">
        <v>5</v>
      </c>
      <c r="L46" s="28">
        <v>10</v>
      </c>
      <c r="M46" s="28">
        <v>10</v>
      </c>
      <c r="N46" s="4">
        <v>60770</v>
      </c>
      <c r="O46" s="4">
        <v>607700</v>
      </c>
      <c r="P46" s="28">
        <v>2008</v>
      </c>
      <c r="Q46" s="5">
        <v>5000000</v>
      </c>
      <c r="R46" s="5">
        <v>5000000</v>
      </c>
      <c r="S46" s="6">
        <v>95000000</v>
      </c>
      <c r="T46" s="6">
        <v>95000000</v>
      </c>
      <c r="U46" s="6">
        <v>95000000</v>
      </c>
      <c r="V46" s="6">
        <v>54845330</v>
      </c>
      <c r="W46" s="6">
        <v>54845330</v>
      </c>
      <c r="X46" s="6">
        <v>3771334.9024</v>
      </c>
      <c r="Y46" s="6">
        <v>5000000</v>
      </c>
      <c r="Z46" s="6">
        <v>1263360.5920000002</v>
      </c>
      <c r="AA46" s="6">
        <v>2507974.3103999998</v>
      </c>
      <c r="AB46" s="6">
        <v>7146515.3038629992</v>
      </c>
      <c r="AC46" s="6">
        <v>5313689.3264000006</v>
      </c>
      <c r="AD46" s="7">
        <v>0.74353570942858305</v>
      </c>
      <c r="AE46" s="6">
        <v>2073427.6490939998</v>
      </c>
      <c r="AF46" s="6">
        <v>99321</v>
      </c>
      <c r="AG46" s="10" t="s">
        <v>645</v>
      </c>
      <c r="AH46" s="10"/>
      <c r="AI46" s="10" t="s">
        <v>647</v>
      </c>
      <c r="AJ46" s="10"/>
      <c r="AK46" s="10"/>
      <c r="AL46" s="10"/>
      <c r="AM46" s="10"/>
      <c r="AN46" s="10"/>
      <c r="AO46" s="10"/>
      <c r="AP46" s="10"/>
      <c r="AQ46" s="10"/>
      <c r="AR46" s="10">
        <f>700*52</f>
        <v>36400</v>
      </c>
      <c r="AS46" s="10">
        <v>1</v>
      </c>
      <c r="AT46" s="10">
        <v>1</v>
      </c>
      <c r="AU46" s="10">
        <v>1</v>
      </c>
      <c r="AV46" s="10"/>
      <c r="AW46" s="8" t="s">
        <v>839</v>
      </c>
      <c r="AX46" s="8">
        <v>255</v>
      </c>
      <c r="AY46" s="10">
        <v>0</v>
      </c>
      <c r="AZ46" s="10">
        <v>0</v>
      </c>
      <c r="BA46" s="10">
        <v>0</v>
      </c>
      <c r="BB46" s="10"/>
      <c r="BC46" s="10">
        <v>0</v>
      </c>
      <c r="BD46" s="10"/>
      <c r="BE46" s="10">
        <v>0</v>
      </c>
      <c r="BF46" s="10"/>
      <c r="BG46" s="10">
        <v>0</v>
      </c>
      <c r="BH46" s="10"/>
      <c r="BI46" s="10">
        <v>0</v>
      </c>
      <c r="BJ46" s="10"/>
      <c r="BK46" s="10">
        <v>0</v>
      </c>
      <c r="BL46" s="10"/>
      <c r="BM46" s="10">
        <v>0</v>
      </c>
      <c r="BN46" s="10"/>
      <c r="BO46" s="10">
        <v>0</v>
      </c>
      <c r="BP46" s="10"/>
      <c r="BQ46" s="10">
        <v>0</v>
      </c>
      <c r="BR46" s="10"/>
      <c r="BS46" s="10">
        <v>0</v>
      </c>
      <c r="BT46" s="10"/>
      <c r="BU46" s="10">
        <v>0</v>
      </c>
      <c r="BV46" s="10"/>
      <c r="BW46" s="10">
        <v>0</v>
      </c>
      <c r="BX46" s="10"/>
      <c r="BY46" s="10">
        <v>0</v>
      </c>
      <c r="BZ46" s="10"/>
      <c r="CA46" s="10">
        <v>0</v>
      </c>
      <c r="CB46" s="10"/>
      <c r="CC46" s="10">
        <v>0</v>
      </c>
      <c r="CD46" s="10" t="s">
        <v>814</v>
      </c>
      <c r="CE46" s="10">
        <v>3820</v>
      </c>
      <c r="CF46" s="10"/>
      <c r="CG46" s="10">
        <v>0</v>
      </c>
      <c r="CH46" s="10" t="s">
        <v>814</v>
      </c>
      <c r="CI46" s="10">
        <v>323</v>
      </c>
      <c r="CJ46" s="10"/>
      <c r="CK46" s="10">
        <v>0</v>
      </c>
      <c r="CL46" s="10"/>
      <c r="CM46" s="10">
        <v>0</v>
      </c>
      <c r="CN46" s="10"/>
      <c r="CO46" s="10">
        <v>0</v>
      </c>
      <c r="CP46" s="10">
        <v>1</v>
      </c>
      <c r="CQ46" s="10"/>
      <c r="CR46" s="10">
        <v>0.39020500000000002</v>
      </c>
      <c r="CS46" s="10">
        <v>1</v>
      </c>
      <c r="CT46" s="10">
        <v>0</v>
      </c>
      <c r="CU46" s="10">
        <v>0</v>
      </c>
      <c r="CV46" s="10">
        <v>0</v>
      </c>
    </row>
    <row r="47" spans="1:101" ht="14" x14ac:dyDescent="0.2">
      <c r="A47" s="28" t="s">
        <v>38</v>
      </c>
      <c r="B47" s="28" t="s">
        <v>182</v>
      </c>
      <c r="C47" s="28" t="s">
        <v>339</v>
      </c>
      <c r="D47" s="28" t="s">
        <v>339</v>
      </c>
      <c r="E47" s="28" t="s">
        <v>569</v>
      </c>
      <c r="F47" s="28">
        <v>221119</v>
      </c>
      <c r="G47" s="28" t="s">
        <v>599</v>
      </c>
      <c r="H47" s="3">
        <v>39335</v>
      </c>
      <c r="I47" s="28">
        <v>2008</v>
      </c>
      <c r="J47" s="28">
        <v>2010</v>
      </c>
      <c r="K47" s="28">
        <v>4</v>
      </c>
      <c r="L47" s="28">
        <v>4</v>
      </c>
      <c r="M47" s="28">
        <v>4</v>
      </c>
      <c r="N47" s="4">
        <v>47667</v>
      </c>
      <c r="O47" s="4">
        <v>190668</v>
      </c>
      <c r="P47" s="28">
        <v>2009</v>
      </c>
      <c r="Q47" s="5">
        <v>10000000</v>
      </c>
      <c r="R47" s="5">
        <v>10000000</v>
      </c>
      <c r="S47" s="6">
        <v>0</v>
      </c>
      <c r="T47" s="6">
        <v>0</v>
      </c>
      <c r="U47" s="6">
        <v>64320000</v>
      </c>
      <c r="V47" s="6">
        <v>49895370</v>
      </c>
      <c r="W47" s="6">
        <v>49895370</v>
      </c>
      <c r="X47" s="6">
        <v>3101294.9967999998</v>
      </c>
      <c r="Y47" s="6">
        <v>10000000</v>
      </c>
      <c r="Z47" s="6">
        <v>1084928</v>
      </c>
      <c r="AA47" s="6">
        <v>2016366.9967999998</v>
      </c>
      <c r="AB47" s="6">
        <v>6196739.3598389225</v>
      </c>
      <c r="AC47" s="6">
        <v>4041515.515790971</v>
      </c>
      <c r="AD47" s="7">
        <v>0.65220033974384006</v>
      </c>
      <c r="AE47" s="6">
        <v>823959.87745958823</v>
      </c>
      <c r="AF47" s="6">
        <v>10273</v>
      </c>
      <c r="AG47" s="10" t="s">
        <v>645</v>
      </c>
      <c r="AH47" s="10"/>
      <c r="AI47" s="10" t="s">
        <v>647</v>
      </c>
      <c r="AJ47" s="10"/>
      <c r="AK47" s="10"/>
      <c r="AL47" s="10">
        <v>1</v>
      </c>
      <c r="AM47" s="10">
        <v>0</v>
      </c>
      <c r="AN47" s="10">
        <v>0</v>
      </c>
      <c r="AO47" s="10">
        <v>0</v>
      </c>
      <c r="AP47" s="10">
        <v>0</v>
      </c>
      <c r="AQ47" s="10"/>
      <c r="AR47" s="10">
        <f>18.42*52*40</f>
        <v>38313.600000000006</v>
      </c>
      <c r="AS47" s="10">
        <v>1</v>
      </c>
      <c r="AT47" s="10">
        <v>1</v>
      </c>
      <c r="AU47" s="10">
        <v>0</v>
      </c>
      <c r="AV47" s="10"/>
      <c r="AW47" s="8" t="s">
        <v>819</v>
      </c>
      <c r="AX47" s="8">
        <v>136</v>
      </c>
      <c r="AY47" s="10">
        <v>0</v>
      </c>
      <c r="AZ47" s="10">
        <v>0</v>
      </c>
      <c r="BA47" s="10">
        <v>0</v>
      </c>
      <c r="BB47" s="10"/>
      <c r="BC47" s="10">
        <v>0</v>
      </c>
      <c r="BD47" s="10"/>
      <c r="BE47" s="10">
        <v>0</v>
      </c>
      <c r="BF47" s="10"/>
      <c r="BG47" s="10">
        <v>0</v>
      </c>
      <c r="BH47" s="10"/>
      <c r="BI47" s="10">
        <v>0</v>
      </c>
      <c r="BJ47" s="10"/>
      <c r="BK47" s="10">
        <v>0</v>
      </c>
      <c r="BL47" s="10"/>
      <c r="BM47" s="10">
        <v>0</v>
      </c>
      <c r="BN47" s="10"/>
      <c r="BO47" s="10">
        <v>0</v>
      </c>
      <c r="BP47" s="10"/>
      <c r="BQ47" s="10">
        <v>0</v>
      </c>
      <c r="BR47" s="10"/>
      <c r="BS47" s="10">
        <v>0</v>
      </c>
      <c r="BT47" s="10" t="s">
        <v>814</v>
      </c>
      <c r="BU47" s="10">
        <v>543639</v>
      </c>
      <c r="BV47" s="10" t="s">
        <v>814</v>
      </c>
      <c r="BW47" s="10">
        <v>1235351</v>
      </c>
      <c r="BX47" s="10" t="s">
        <v>814</v>
      </c>
      <c r="BY47" s="10">
        <v>4364463</v>
      </c>
      <c r="BZ47" s="10" t="s">
        <v>814</v>
      </c>
      <c r="CA47" s="10">
        <v>6946853</v>
      </c>
      <c r="CB47" s="10" t="s">
        <v>814</v>
      </c>
      <c r="CC47" s="10">
        <v>4169506</v>
      </c>
      <c r="CD47" s="10" t="s">
        <v>814</v>
      </c>
      <c r="CE47" s="10">
        <v>1825685</v>
      </c>
      <c r="CF47" s="10" t="s">
        <v>814</v>
      </c>
      <c r="CG47" s="10">
        <v>1049760</v>
      </c>
      <c r="CH47" s="10" t="s">
        <v>814</v>
      </c>
      <c r="CI47" s="10">
        <v>910908</v>
      </c>
      <c r="CJ47" s="10" t="s">
        <v>814</v>
      </c>
      <c r="CK47" s="10">
        <v>1140650</v>
      </c>
      <c r="CL47" s="10" t="s">
        <v>814</v>
      </c>
      <c r="CM47" s="10">
        <v>1208145</v>
      </c>
      <c r="CN47" s="10" t="s">
        <v>814</v>
      </c>
      <c r="CO47" s="10">
        <v>1347299</v>
      </c>
      <c r="CP47" s="10">
        <v>1</v>
      </c>
      <c r="CQ47" s="10"/>
      <c r="CR47" s="10">
        <v>0.203874</v>
      </c>
      <c r="CS47" s="10">
        <v>1</v>
      </c>
      <c r="CT47" s="10">
        <v>0</v>
      </c>
      <c r="CU47" s="10">
        <v>0</v>
      </c>
      <c r="CV47" s="10">
        <v>0</v>
      </c>
    </row>
    <row r="48" spans="1:101" ht="14" x14ac:dyDescent="0.2">
      <c r="A48" s="28" t="s">
        <v>39</v>
      </c>
      <c r="B48" s="28" t="s">
        <v>193</v>
      </c>
      <c r="C48" s="28" t="s">
        <v>340</v>
      </c>
      <c r="D48" s="28" t="s">
        <v>340</v>
      </c>
      <c r="E48" s="28" t="s">
        <v>340</v>
      </c>
      <c r="F48" s="28">
        <v>221119</v>
      </c>
      <c r="G48" s="28" t="s">
        <v>599</v>
      </c>
      <c r="H48" s="3">
        <v>39412</v>
      </c>
      <c r="I48" s="28">
        <v>2008</v>
      </c>
      <c r="J48" s="28">
        <v>2010</v>
      </c>
      <c r="K48" s="28">
        <v>8</v>
      </c>
      <c r="L48" s="28">
        <v>11</v>
      </c>
      <c r="M48" s="28">
        <v>11</v>
      </c>
      <c r="N48" s="4">
        <v>68571</v>
      </c>
      <c r="O48" s="4">
        <v>611214.45000000007</v>
      </c>
      <c r="P48" s="28">
        <v>2008</v>
      </c>
      <c r="Q48" s="5">
        <v>10000000</v>
      </c>
      <c r="R48" s="5">
        <v>10000000</v>
      </c>
      <c r="S48" s="6">
        <v>241850000</v>
      </c>
      <c r="T48" s="6">
        <v>276438482</v>
      </c>
      <c r="U48" s="6">
        <v>278562858</v>
      </c>
      <c r="V48" s="6">
        <v>120536170</v>
      </c>
      <c r="W48" s="6">
        <v>120536170</v>
      </c>
      <c r="X48" s="6">
        <v>8028899.216</v>
      </c>
      <c r="Y48" s="6">
        <v>10000000</v>
      </c>
      <c r="Z48" s="6">
        <v>2552975.048</v>
      </c>
      <c r="AA48" s="6">
        <v>5475924.1679999996</v>
      </c>
      <c r="AB48" s="6">
        <v>12855246.646701492</v>
      </c>
      <c r="AC48" s="6">
        <v>10384374.798900051</v>
      </c>
      <c r="AD48" s="7">
        <v>0.80779273119310868</v>
      </c>
      <c r="AE48" s="6">
        <v>4090228.5757005657</v>
      </c>
      <c r="AF48" s="6">
        <v>281735.23384863464</v>
      </c>
      <c r="AG48" s="10" t="s">
        <v>645</v>
      </c>
      <c r="AH48" s="10"/>
      <c r="AI48" s="10" t="s">
        <v>647</v>
      </c>
      <c r="AJ48" s="10"/>
      <c r="AK48" s="10"/>
      <c r="AL48" s="10">
        <v>1</v>
      </c>
      <c r="AM48" s="10">
        <v>0</v>
      </c>
      <c r="AN48" s="10">
        <v>0</v>
      </c>
      <c r="AO48" s="10">
        <v>0</v>
      </c>
      <c r="AP48" s="10">
        <v>0</v>
      </c>
      <c r="AQ48" s="10"/>
      <c r="AR48" s="10">
        <f>13*40*52</f>
        <v>27040</v>
      </c>
      <c r="AS48" s="10">
        <v>1</v>
      </c>
      <c r="AT48" s="10">
        <v>1</v>
      </c>
      <c r="AU48" s="10">
        <v>0</v>
      </c>
      <c r="AV48" s="10"/>
      <c r="AW48" s="8" t="s">
        <v>840</v>
      </c>
      <c r="AX48" s="8">
        <v>272</v>
      </c>
      <c r="AY48" s="10">
        <v>0</v>
      </c>
      <c r="AZ48" s="10">
        <v>0</v>
      </c>
      <c r="BA48" s="10">
        <v>0</v>
      </c>
      <c r="BB48" s="10"/>
      <c r="BC48" s="10">
        <v>0</v>
      </c>
      <c r="BD48" s="10"/>
      <c r="BE48" s="10">
        <v>0</v>
      </c>
      <c r="BF48" s="10"/>
      <c r="BG48" s="10">
        <v>0</v>
      </c>
      <c r="BH48" s="10"/>
      <c r="BI48" s="10">
        <v>0</v>
      </c>
      <c r="BJ48" s="10"/>
      <c r="BK48" s="10">
        <v>0</v>
      </c>
      <c r="BL48" s="10"/>
      <c r="BM48" s="10">
        <v>0</v>
      </c>
      <c r="BN48" s="10"/>
      <c r="BO48" s="10">
        <v>0</v>
      </c>
      <c r="BP48" s="10"/>
      <c r="BQ48" s="10">
        <v>0</v>
      </c>
      <c r="BR48" s="10"/>
      <c r="BS48" s="10">
        <v>0</v>
      </c>
      <c r="BT48" s="10"/>
      <c r="BU48" s="10">
        <v>0</v>
      </c>
      <c r="BV48" s="10"/>
      <c r="BW48" s="10">
        <v>0</v>
      </c>
      <c r="BX48" s="10" t="s">
        <v>814</v>
      </c>
      <c r="BY48" s="10">
        <v>127026</v>
      </c>
      <c r="BZ48" s="10" t="s">
        <v>814</v>
      </c>
      <c r="CA48" s="10">
        <v>639221</v>
      </c>
      <c r="CB48" s="10" t="s">
        <v>814</v>
      </c>
      <c r="CC48" s="10">
        <v>800976</v>
      </c>
      <c r="CD48" s="10" t="s">
        <v>814</v>
      </c>
      <c r="CE48" s="10">
        <v>891810</v>
      </c>
      <c r="CF48" s="10" t="s">
        <v>814</v>
      </c>
      <c r="CG48" s="10">
        <v>317440</v>
      </c>
      <c r="CH48" s="10" t="s">
        <v>814</v>
      </c>
      <c r="CI48" s="10">
        <v>0</v>
      </c>
      <c r="CJ48" s="10" t="s">
        <v>814</v>
      </c>
      <c r="CK48" s="10">
        <v>0</v>
      </c>
      <c r="CL48" s="10" t="s">
        <v>814</v>
      </c>
      <c r="CM48" s="10">
        <v>0</v>
      </c>
      <c r="CN48" s="10" t="s">
        <v>814</v>
      </c>
      <c r="CO48" s="10">
        <v>0</v>
      </c>
      <c r="CP48" s="10">
        <v>1</v>
      </c>
      <c r="CQ48" s="10"/>
      <c r="CR48" s="10">
        <v>0.39388299999999998</v>
      </c>
      <c r="CS48" s="10">
        <v>1</v>
      </c>
      <c r="CT48" s="10">
        <v>0</v>
      </c>
      <c r="CU48" s="10">
        <v>0</v>
      </c>
      <c r="CV48" s="10">
        <v>0</v>
      </c>
    </row>
    <row r="49" spans="1:101" ht="14" x14ac:dyDescent="0.2">
      <c r="A49" s="28" t="s">
        <v>40</v>
      </c>
      <c r="B49" s="28" t="s">
        <v>194</v>
      </c>
      <c r="C49" s="28" t="s">
        <v>341</v>
      </c>
      <c r="D49" s="28" t="s">
        <v>341</v>
      </c>
      <c r="E49" s="28" t="s">
        <v>341</v>
      </c>
      <c r="F49" s="28">
        <v>221115</v>
      </c>
      <c r="G49" s="28" t="s">
        <v>599</v>
      </c>
      <c r="H49" s="3">
        <v>39427</v>
      </c>
      <c r="I49" s="28">
        <v>2008</v>
      </c>
      <c r="J49" s="28">
        <v>2010</v>
      </c>
      <c r="K49" s="28">
        <v>4</v>
      </c>
      <c r="L49" s="28">
        <v>6</v>
      </c>
      <c r="M49" s="28">
        <v>7</v>
      </c>
      <c r="N49" s="4">
        <v>71222</v>
      </c>
      <c r="O49" s="4">
        <v>441971.44444444444</v>
      </c>
      <c r="P49" s="28">
        <v>2008</v>
      </c>
      <c r="Q49" s="5">
        <v>10000000</v>
      </c>
      <c r="R49" s="5">
        <v>10000000</v>
      </c>
      <c r="S49" s="6">
        <v>112070000</v>
      </c>
      <c r="T49" s="6">
        <v>116903000</v>
      </c>
      <c r="U49" s="6">
        <v>219220939</v>
      </c>
      <c r="V49" s="6">
        <v>77455990</v>
      </c>
      <c r="W49" s="6">
        <v>77455990</v>
      </c>
      <c r="X49" s="6">
        <v>4675368.4728600001</v>
      </c>
      <c r="Y49" s="6">
        <v>10000000</v>
      </c>
      <c r="Z49" s="6">
        <v>1758643.486</v>
      </c>
      <c r="AA49" s="6">
        <v>2916724.9868600001</v>
      </c>
      <c r="AB49" s="6">
        <v>7577850.8227761937</v>
      </c>
      <c r="AC49" s="6">
        <v>5763419.0990882199</v>
      </c>
      <c r="AD49" s="7">
        <v>0.76056117148222702</v>
      </c>
      <c r="AE49" s="6">
        <v>1987292.3870654132</v>
      </c>
      <c r="AF49" s="6">
        <v>94586</v>
      </c>
      <c r="AG49" s="10" t="s">
        <v>645</v>
      </c>
      <c r="AH49" s="10"/>
      <c r="AI49" s="10" t="s">
        <v>647</v>
      </c>
      <c r="AJ49" s="10"/>
      <c r="AK49" s="10"/>
      <c r="AL49" s="10"/>
      <c r="AM49" s="10"/>
      <c r="AN49" s="10"/>
      <c r="AO49" s="10"/>
      <c r="AP49" s="10"/>
      <c r="AQ49" s="10"/>
      <c r="AR49" s="10">
        <f>630*52</f>
        <v>32760</v>
      </c>
      <c r="AS49" s="10">
        <v>1</v>
      </c>
      <c r="AT49" s="10">
        <v>1</v>
      </c>
      <c r="AU49" s="10">
        <v>0</v>
      </c>
      <c r="AV49" s="10"/>
      <c r="AW49" s="8" t="s">
        <v>841</v>
      </c>
      <c r="AX49" s="8">
        <v>996</v>
      </c>
      <c r="AY49" s="10">
        <v>0</v>
      </c>
      <c r="AZ49" s="10">
        <v>0</v>
      </c>
      <c r="BA49" s="10">
        <v>0</v>
      </c>
      <c r="BB49" s="10"/>
      <c r="BC49" s="10">
        <v>0</v>
      </c>
      <c r="BD49" s="10"/>
      <c r="BE49" s="10">
        <v>0</v>
      </c>
      <c r="BF49" s="10"/>
      <c r="BG49" s="10">
        <v>0</v>
      </c>
      <c r="BH49" s="10"/>
      <c r="BI49" s="10">
        <v>0</v>
      </c>
      <c r="BJ49" s="10"/>
      <c r="BK49" s="10">
        <v>0</v>
      </c>
      <c r="BL49" s="10"/>
      <c r="BM49" s="10">
        <v>0</v>
      </c>
      <c r="BN49" s="10"/>
      <c r="BO49" s="10">
        <v>0</v>
      </c>
      <c r="BP49" s="10"/>
      <c r="BQ49" s="10">
        <v>0</v>
      </c>
      <c r="BR49" s="10"/>
      <c r="BS49" s="10">
        <v>0</v>
      </c>
      <c r="BT49" s="10"/>
      <c r="BU49" s="10">
        <v>0</v>
      </c>
      <c r="BV49" s="10"/>
      <c r="BW49" s="10">
        <v>0</v>
      </c>
      <c r="BX49" s="10"/>
      <c r="BY49" s="10">
        <v>0</v>
      </c>
      <c r="BZ49" s="10" t="s">
        <v>814</v>
      </c>
      <c r="CA49" s="10">
        <v>0</v>
      </c>
      <c r="CB49" s="10" t="s">
        <v>814</v>
      </c>
      <c r="CC49" s="10">
        <v>0</v>
      </c>
      <c r="CD49" s="10" t="s">
        <v>814</v>
      </c>
      <c r="CE49" s="10">
        <v>1228902</v>
      </c>
      <c r="CF49" s="10" t="s">
        <v>814</v>
      </c>
      <c r="CG49" s="10">
        <v>3129988</v>
      </c>
      <c r="CH49" s="10" t="s">
        <v>814</v>
      </c>
      <c r="CI49" s="10">
        <v>6247664</v>
      </c>
      <c r="CJ49" s="10" t="s">
        <v>814</v>
      </c>
      <c r="CK49" s="10">
        <v>10625174</v>
      </c>
      <c r="CL49" s="10" t="s">
        <v>814</v>
      </c>
      <c r="CM49" s="10">
        <v>13719255</v>
      </c>
      <c r="CN49" s="10" t="s">
        <v>814</v>
      </c>
      <c r="CO49" s="10">
        <v>13959931</v>
      </c>
      <c r="CP49" s="10">
        <v>1</v>
      </c>
      <c r="CQ49" s="10"/>
      <c r="CR49" s="10">
        <v>0.34481129999999999</v>
      </c>
      <c r="CS49" s="10">
        <v>1</v>
      </c>
      <c r="CT49" s="10">
        <v>0</v>
      </c>
      <c r="CU49" s="10">
        <v>0</v>
      </c>
      <c r="CV49" s="10">
        <v>0</v>
      </c>
    </row>
    <row r="50" spans="1:101" ht="14" x14ac:dyDescent="0.2">
      <c r="A50" s="28" t="s">
        <v>41</v>
      </c>
      <c r="B50" s="28" t="s">
        <v>194</v>
      </c>
      <c r="C50" s="28" t="s">
        <v>341</v>
      </c>
      <c r="D50" s="28" t="s">
        <v>341</v>
      </c>
      <c r="E50" s="28" t="s">
        <v>341</v>
      </c>
      <c r="F50" s="28">
        <v>221115</v>
      </c>
      <c r="G50" s="28" t="s">
        <v>599</v>
      </c>
      <c r="H50" s="3">
        <v>39426</v>
      </c>
      <c r="I50" s="28">
        <v>2008</v>
      </c>
      <c r="J50" s="28">
        <v>2010</v>
      </c>
      <c r="K50" s="28">
        <v>4</v>
      </c>
      <c r="L50" s="28">
        <v>2</v>
      </c>
      <c r="M50" s="28">
        <v>2</v>
      </c>
      <c r="N50" s="4">
        <v>71222</v>
      </c>
      <c r="O50" s="4">
        <v>126277.55555555555</v>
      </c>
      <c r="P50" s="28">
        <v>2008</v>
      </c>
      <c r="Q50" s="5">
        <v>10000000</v>
      </c>
      <c r="R50" s="5">
        <v>10000000</v>
      </c>
      <c r="S50" s="6">
        <v>28902000</v>
      </c>
      <c r="T50" s="6">
        <v>31075690</v>
      </c>
      <c r="U50" s="6">
        <v>50833899</v>
      </c>
      <c r="V50" s="6">
        <v>20686660</v>
      </c>
      <c r="W50" s="6">
        <v>20686660</v>
      </c>
      <c r="X50" s="6">
        <v>1195266.628512</v>
      </c>
      <c r="Y50" s="6">
        <v>10000000</v>
      </c>
      <c r="Z50" s="6">
        <v>709659.36</v>
      </c>
      <c r="AA50" s="6">
        <v>485607.26851199998</v>
      </c>
      <c r="AB50" s="6">
        <v>1912071.1578297261</v>
      </c>
      <c r="AC50" s="6">
        <v>819581.28211912489</v>
      </c>
      <c r="AD50" s="7">
        <v>0.42863534589862284</v>
      </c>
      <c r="AE50" s="6">
        <v>349909.8265857072</v>
      </c>
      <c r="AF50" s="6">
        <v>40766</v>
      </c>
      <c r="AG50" s="10" t="s">
        <v>645</v>
      </c>
      <c r="AH50" s="10"/>
      <c r="AI50" s="10" t="s">
        <v>647</v>
      </c>
      <c r="AJ50" s="10"/>
      <c r="AK50" s="10"/>
      <c r="AL50" s="10"/>
      <c r="AM50" s="10"/>
      <c r="AN50" s="10"/>
      <c r="AO50" s="10"/>
      <c r="AP50" s="10"/>
      <c r="AQ50" s="10"/>
      <c r="AR50" s="10">
        <f>630*52</f>
        <v>32760</v>
      </c>
      <c r="AS50" s="10">
        <v>1</v>
      </c>
      <c r="AT50" s="10">
        <v>1</v>
      </c>
      <c r="AU50" s="10">
        <v>0</v>
      </c>
      <c r="AV50" s="10"/>
      <c r="AW50" s="8" t="s">
        <v>842</v>
      </c>
      <c r="AX50" s="8">
        <v>219</v>
      </c>
      <c r="AY50" s="10">
        <v>1014800</v>
      </c>
      <c r="AZ50" s="10">
        <v>401383</v>
      </c>
      <c r="BA50" s="10">
        <v>23331</v>
      </c>
      <c r="BB50" s="10" t="s">
        <v>814</v>
      </c>
      <c r="BC50" s="10">
        <v>123195</v>
      </c>
      <c r="BD50" s="10" t="s">
        <v>814</v>
      </c>
      <c r="BE50" s="10">
        <v>100581</v>
      </c>
      <c r="BF50" s="10" t="s">
        <v>814</v>
      </c>
      <c r="BG50" s="10">
        <v>144824</v>
      </c>
      <c r="BH50" s="10" t="s">
        <v>814</v>
      </c>
      <c r="BI50" s="10">
        <v>0</v>
      </c>
      <c r="BJ50" s="10"/>
      <c r="BK50" s="10">
        <v>0</v>
      </c>
      <c r="BL50" s="10" t="s">
        <v>814</v>
      </c>
      <c r="BM50" s="10">
        <v>0</v>
      </c>
      <c r="BN50" s="10" t="s">
        <v>814</v>
      </c>
      <c r="BO50" s="10">
        <v>587799</v>
      </c>
      <c r="BP50" s="10" t="s">
        <v>814</v>
      </c>
      <c r="BQ50" s="10">
        <v>229841</v>
      </c>
      <c r="BR50" s="10" t="s">
        <v>814</v>
      </c>
      <c r="BS50" s="10">
        <v>242375</v>
      </c>
      <c r="BT50" s="10" t="s">
        <v>814</v>
      </c>
      <c r="BU50" s="10">
        <v>693093</v>
      </c>
      <c r="BV50" s="10" t="s">
        <v>814</v>
      </c>
      <c r="BW50" s="10">
        <v>1882021</v>
      </c>
      <c r="BX50" s="10" t="s">
        <v>814</v>
      </c>
      <c r="BY50" s="10">
        <v>2054279</v>
      </c>
      <c r="BZ50" s="10" t="s">
        <v>814</v>
      </c>
      <c r="CA50" s="10">
        <v>3364947</v>
      </c>
      <c r="CB50" s="10" t="s">
        <v>814</v>
      </c>
      <c r="CC50" s="10">
        <v>4095991</v>
      </c>
      <c r="CD50" s="10" t="s">
        <v>814</v>
      </c>
      <c r="CE50" s="10">
        <v>5613878</v>
      </c>
      <c r="CF50" s="10" t="s">
        <v>814</v>
      </c>
      <c r="CG50" s="10">
        <v>7190203</v>
      </c>
      <c r="CH50" s="10" t="s">
        <v>814</v>
      </c>
      <c r="CI50" s="10">
        <v>12370973</v>
      </c>
      <c r="CJ50" s="10" t="s">
        <v>814</v>
      </c>
      <c r="CK50" s="10">
        <v>15030422</v>
      </c>
      <c r="CL50" s="10" t="s">
        <v>814</v>
      </c>
      <c r="CM50" s="10">
        <v>16666173</v>
      </c>
      <c r="CN50" s="10" t="s">
        <v>814</v>
      </c>
      <c r="CO50" s="10">
        <v>13448442</v>
      </c>
      <c r="CP50" s="10">
        <v>1</v>
      </c>
      <c r="CQ50" s="10"/>
      <c r="CR50" s="10">
        <v>0.42693769999999998</v>
      </c>
      <c r="CS50" s="10">
        <v>1</v>
      </c>
      <c r="CT50" s="10">
        <v>0</v>
      </c>
      <c r="CU50" s="10">
        <v>0</v>
      </c>
      <c r="CV50" s="10">
        <v>0</v>
      </c>
    </row>
    <row r="51" spans="1:101" ht="14" x14ac:dyDescent="0.2">
      <c r="A51" s="28" t="s">
        <v>42</v>
      </c>
      <c r="B51" s="28" t="s">
        <v>195</v>
      </c>
      <c r="C51" s="28" t="s">
        <v>342</v>
      </c>
      <c r="D51" s="28" t="s">
        <v>507</v>
      </c>
      <c r="E51" s="28" t="s">
        <v>507</v>
      </c>
      <c r="F51" s="28">
        <v>221119</v>
      </c>
      <c r="G51" s="28" t="s">
        <v>599</v>
      </c>
      <c r="H51" s="3">
        <v>39433</v>
      </c>
      <c r="I51" s="28">
        <v>2008</v>
      </c>
      <c r="J51" s="28">
        <v>2010</v>
      </c>
      <c r="K51" s="28">
        <v>8</v>
      </c>
      <c r="L51" s="28">
        <v>11</v>
      </c>
      <c r="M51" s="28">
        <v>11</v>
      </c>
      <c r="N51" s="4">
        <v>47454</v>
      </c>
      <c r="O51" s="4">
        <v>522000</v>
      </c>
      <c r="P51" s="28">
        <v>2008</v>
      </c>
      <c r="Q51" s="5">
        <v>10000000</v>
      </c>
      <c r="R51" s="5">
        <v>10000000</v>
      </c>
      <c r="S51" s="6">
        <v>270000000</v>
      </c>
      <c r="T51" s="6">
        <v>286265629</v>
      </c>
      <c r="U51" s="6">
        <v>286265629</v>
      </c>
      <c r="V51" s="6">
        <v>58609230</v>
      </c>
      <c r="W51" s="6">
        <v>58609230</v>
      </c>
      <c r="X51" s="6">
        <v>6548752.0800000001</v>
      </c>
      <c r="Y51" s="6">
        <v>10000000</v>
      </c>
      <c r="Z51" s="6">
        <v>3129194.3280000002</v>
      </c>
      <c r="AA51" s="6">
        <v>3419557.7519999999</v>
      </c>
      <c r="AB51" s="6">
        <v>10333089.619057713</v>
      </c>
      <c r="AC51" s="6">
        <v>7873439.280693233</v>
      </c>
      <c r="AD51" s="7">
        <v>0.76196370794771273</v>
      </c>
      <c r="AE51" s="6">
        <v>3013561.1759335725</v>
      </c>
      <c r="AF51" s="6">
        <v>342690.00685930171</v>
      </c>
      <c r="AG51" s="10" t="s">
        <v>645</v>
      </c>
      <c r="AH51" s="10"/>
      <c r="AI51" s="10" t="s">
        <v>647</v>
      </c>
      <c r="AJ51" s="10"/>
      <c r="AK51" s="10"/>
      <c r="AL51" s="10">
        <v>1</v>
      </c>
      <c r="AM51" s="10">
        <v>0</v>
      </c>
      <c r="AN51" s="10">
        <v>0</v>
      </c>
      <c r="AO51" s="10">
        <v>0</v>
      </c>
      <c r="AP51" s="10">
        <v>0</v>
      </c>
      <c r="AQ51" s="10"/>
      <c r="AR51" s="10">
        <f>600*52</f>
        <v>31200</v>
      </c>
      <c r="AS51" s="10">
        <v>1</v>
      </c>
      <c r="AT51" s="10">
        <v>1</v>
      </c>
      <c r="AU51" s="10">
        <v>0</v>
      </c>
      <c r="AV51" s="10"/>
      <c r="AW51" s="8" t="s">
        <v>843</v>
      </c>
      <c r="AX51" s="8">
        <v>243</v>
      </c>
      <c r="AY51" s="10">
        <v>1325616</v>
      </c>
      <c r="AZ51" s="10">
        <v>753206</v>
      </c>
      <c r="BA51" s="10">
        <v>31012</v>
      </c>
      <c r="BB51" s="10" t="s">
        <v>814</v>
      </c>
      <c r="BC51" s="10">
        <v>0</v>
      </c>
      <c r="BD51" s="10" t="s">
        <v>814</v>
      </c>
      <c r="BE51" s="10">
        <v>7250</v>
      </c>
      <c r="BF51" s="10" t="s">
        <v>814</v>
      </c>
      <c r="BG51" s="10">
        <v>248867</v>
      </c>
      <c r="BH51" s="10" t="s">
        <v>814</v>
      </c>
      <c r="BI51" s="10">
        <v>0</v>
      </c>
      <c r="BJ51" s="10" t="s">
        <v>814</v>
      </c>
      <c r="BK51" s="10">
        <v>265797</v>
      </c>
      <c r="BL51" s="10" t="s">
        <v>814</v>
      </c>
      <c r="BM51" s="10">
        <v>547301</v>
      </c>
      <c r="BN51" s="10" t="s">
        <v>814</v>
      </c>
      <c r="BO51" s="10">
        <v>1290018</v>
      </c>
      <c r="BP51" s="10" t="s">
        <v>814</v>
      </c>
      <c r="BQ51" s="10">
        <v>1253436</v>
      </c>
      <c r="BR51" s="10" t="s">
        <v>814</v>
      </c>
      <c r="BS51" s="10">
        <v>1667331</v>
      </c>
      <c r="BT51" s="10" t="s">
        <v>814</v>
      </c>
      <c r="BU51" s="10">
        <v>3181794</v>
      </c>
      <c r="BV51" s="10" t="s">
        <v>814</v>
      </c>
      <c r="BW51" s="10">
        <v>4807291</v>
      </c>
      <c r="BX51" s="10" t="s">
        <v>814</v>
      </c>
      <c r="BY51" s="10">
        <v>4198982</v>
      </c>
      <c r="BZ51" s="10" t="s">
        <v>814</v>
      </c>
      <c r="CA51" s="10">
        <v>4883927</v>
      </c>
      <c r="CB51" s="10" t="s">
        <v>814</v>
      </c>
      <c r="CC51" s="10">
        <v>5137963</v>
      </c>
      <c r="CD51" s="10" t="s">
        <v>814</v>
      </c>
      <c r="CE51" s="10">
        <v>4303163</v>
      </c>
      <c r="CF51" s="10" t="s">
        <v>814</v>
      </c>
      <c r="CG51" s="10">
        <v>4028647</v>
      </c>
      <c r="CH51" s="10" t="s">
        <v>814</v>
      </c>
      <c r="CI51" s="10">
        <v>4260804</v>
      </c>
      <c r="CJ51" s="10" t="s">
        <v>814</v>
      </c>
      <c r="CK51" s="10">
        <v>4242957</v>
      </c>
      <c r="CL51" s="10" t="s">
        <v>814</v>
      </c>
      <c r="CM51" s="10">
        <v>4262968</v>
      </c>
      <c r="CN51" s="10" t="s">
        <v>814</v>
      </c>
      <c r="CO51" s="10">
        <v>4049697</v>
      </c>
      <c r="CP51" s="10">
        <v>1</v>
      </c>
      <c r="CQ51" s="10"/>
      <c r="CR51" s="10">
        <v>0.38275029999999999</v>
      </c>
      <c r="CS51" s="10">
        <v>1</v>
      </c>
      <c r="CT51" s="10">
        <v>0</v>
      </c>
      <c r="CU51" s="10">
        <v>0</v>
      </c>
      <c r="CV51" s="10">
        <v>0</v>
      </c>
    </row>
    <row r="52" spans="1:101" ht="14" x14ac:dyDescent="0.2">
      <c r="A52" s="28" t="s">
        <v>43</v>
      </c>
      <c r="B52" s="28" t="s">
        <v>196</v>
      </c>
      <c r="C52" s="28" t="s">
        <v>343</v>
      </c>
      <c r="D52" s="28" t="s">
        <v>343</v>
      </c>
      <c r="E52" s="28" t="s">
        <v>343</v>
      </c>
      <c r="F52" s="28">
        <v>221115</v>
      </c>
      <c r="G52" s="28" t="s">
        <v>599</v>
      </c>
      <c r="H52" s="3">
        <v>39426</v>
      </c>
      <c r="I52" s="28">
        <v>2008</v>
      </c>
      <c r="J52" s="28">
        <v>2010</v>
      </c>
      <c r="K52" s="28">
        <v>4</v>
      </c>
      <c r="L52" s="28">
        <v>9</v>
      </c>
      <c r="M52" s="28">
        <v>9</v>
      </c>
      <c r="N52" s="4">
        <v>53000</v>
      </c>
      <c r="O52" s="4">
        <v>477000</v>
      </c>
      <c r="P52" s="28">
        <v>2010</v>
      </c>
      <c r="Q52" s="5">
        <v>10000000</v>
      </c>
      <c r="R52" s="5">
        <v>10000000</v>
      </c>
      <c r="S52" s="6">
        <v>150000000</v>
      </c>
      <c r="T52" s="6">
        <v>239000000</v>
      </c>
      <c r="U52" s="6">
        <v>243766767</v>
      </c>
      <c r="V52" s="6">
        <v>78220000</v>
      </c>
      <c r="W52" s="6">
        <v>78220000</v>
      </c>
      <c r="X52" s="6">
        <v>5383034.6959999995</v>
      </c>
      <c r="Y52" s="6">
        <v>10000000</v>
      </c>
      <c r="Z52" s="6">
        <v>1639253.0959999999</v>
      </c>
      <c r="AA52" s="6">
        <v>3743781.5999999996</v>
      </c>
      <c r="AB52" s="6">
        <v>9202627.598715201</v>
      </c>
      <c r="AC52" s="6">
        <v>6824163.8088000016</v>
      </c>
      <c r="AD52" s="7">
        <v>0.74154514410131489</v>
      </c>
      <c r="AE52" s="6">
        <v>2644046.5120914285</v>
      </c>
      <c r="AF52" s="6">
        <v>214049</v>
      </c>
      <c r="AG52" s="10" t="s">
        <v>645</v>
      </c>
      <c r="AH52" s="10"/>
      <c r="AI52" s="10" t="s">
        <v>647</v>
      </c>
      <c r="AJ52" s="10"/>
      <c r="AK52" s="10"/>
      <c r="AL52" s="10"/>
      <c r="AM52" s="10"/>
      <c r="AN52" s="10"/>
      <c r="AO52" s="10"/>
      <c r="AP52" s="10"/>
      <c r="AQ52" s="10"/>
      <c r="AR52" s="10">
        <f>865*52</f>
        <v>44980</v>
      </c>
      <c r="AS52" s="10">
        <v>1</v>
      </c>
      <c r="AT52" s="10">
        <v>1</v>
      </c>
      <c r="AU52" s="10">
        <v>1</v>
      </c>
      <c r="AV52" s="10"/>
      <c r="AW52" s="8" t="s">
        <v>844</v>
      </c>
      <c r="AX52" s="8">
        <v>263</v>
      </c>
      <c r="AY52" s="10">
        <v>0</v>
      </c>
      <c r="AZ52" s="10">
        <v>0</v>
      </c>
      <c r="BA52" s="10">
        <v>0</v>
      </c>
      <c r="BB52" s="10"/>
      <c r="BC52" s="10">
        <v>0</v>
      </c>
      <c r="BD52" s="10"/>
      <c r="BE52" s="10">
        <v>0</v>
      </c>
      <c r="BF52" s="10"/>
      <c r="BG52" s="10">
        <v>0</v>
      </c>
      <c r="BH52" s="10"/>
      <c r="BI52" s="10">
        <v>0</v>
      </c>
      <c r="BJ52" s="10"/>
      <c r="BK52" s="10">
        <v>0</v>
      </c>
      <c r="BL52" s="10"/>
      <c r="BM52" s="10">
        <v>0</v>
      </c>
      <c r="BN52" s="10"/>
      <c r="BO52" s="10">
        <v>0</v>
      </c>
      <c r="BP52" s="10"/>
      <c r="BQ52" s="10">
        <v>0</v>
      </c>
      <c r="BR52" s="10"/>
      <c r="BS52" s="10">
        <v>0</v>
      </c>
      <c r="BT52" s="10"/>
      <c r="BU52" s="10">
        <v>0</v>
      </c>
      <c r="BV52" s="10"/>
      <c r="BW52" s="10">
        <v>0</v>
      </c>
      <c r="BX52" s="10"/>
      <c r="BY52" s="10">
        <v>0</v>
      </c>
      <c r="BZ52" s="10"/>
      <c r="CA52" s="10">
        <v>0</v>
      </c>
      <c r="CB52" s="10" t="s">
        <v>814</v>
      </c>
      <c r="CC52" s="10">
        <v>0</v>
      </c>
      <c r="CD52" s="10" t="s">
        <v>814</v>
      </c>
      <c r="CE52" s="10">
        <v>439311</v>
      </c>
      <c r="CF52" s="10" t="s">
        <v>814</v>
      </c>
      <c r="CG52" s="10">
        <v>0</v>
      </c>
      <c r="CH52" s="10" t="s">
        <v>814</v>
      </c>
      <c r="CI52" s="10">
        <v>0</v>
      </c>
      <c r="CJ52" s="10" t="s">
        <v>814</v>
      </c>
      <c r="CK52" s="10">
        <v>0</v>
      </c>
      <c r="CL52" s="10" t="s">
        <v>814</v>
      </c>
      <c r="CM52" s="10">
        <v>0</v>
      </c>
      <c r="CN52" s="10" t="s">
        <v>814</v>
      </c>
      <c r="CO52" s="10">
        <v>0</v>
      </c>
      <c r="CP52" s="10">
        <v>1</v>
      </c>
      <c r="CQ52" s="10"/>
      <c r="CR52" s="10">
        <v>0.38745360000000001</v>
      </c>
      <c r="CS52" s="10">
        <v>1</v>
      </c>
      <c r="CT52" s="10">
        <v>0</v>
      </c>
      <c r="CU52" s="10">
        <v>0</v>
      </c>
      <c r="CV52" s="10">
        <v>0</v>
      </c>
    </row>
    <row r="53" spans="1:101" ht="14" x14ac:dyDescent="0.2">
      <c r="A53" s="28" t="s">
        <v>3</v>
      </c>
      <c r="B53" s="28" t="s">
        <v>167</v>
      </c>
      <c r="C53" s="28" t="s">
        <v>308</v>
      </c>
      <c r="D53" s="28" t="s">
        <v>308</v>
      </c>
      <c r="E53" s="28" t="s">
        <v>308</v>
      </c>
      <c r="F53" s="28">
        <v>324110</v>
      </c>
      <c r="G53" s="28" t="s">
        <v>598</v>
      </c>
      <c r="H53" s="3">
        <v>39800</v>
      </c>
      <c r="I53" s="28">
        <v>2009</v>
      </c>
      <c r="J53" s="28">
        <v>2011</v>
      </c>
      <c r="K53" s="28">
        <v>50</v>
      </c>
      <c r="L53" s="28">
        <v>50</v>
      </c>
      <c r="M53" s="28">
        <v>50</v>
      </c>
      <c r="N53" s="4">
        <v>118263</v>
      </c>
      <c r="O53" s="4">
        <v>5913150</v>
      </c>
      <c r="P53" s="28">
        <v>2011</v>
      </c>
      <c r="Q53" s="5">
        <v>30000000</v>
      </c>
      <c r="R53" s="5">
        <v>30000000</v>
      </c>
      <c r="S53" s="6">
        <v>1300000000</v>
      </c>
      <c r="T53" s="6">
        <v>95000000</v>
      </c>
      <c r="U53" s="6">
        <v>1095000000</v>
      </c>
      <c r="V53" s="6">
        <v>400000000</v>
      </c>
      <c r="W53" s="6">
        <v>400000000</v>
      </c>
      <c r="X53" s="6">
        <v>6784743.6799999997</v>
      </c>
      <c r="Y53" s="6">
        <v>30000000</v>
      </c>
      <c r="Z53" s="6">
        <v>971663.67999999993</v>
      </c>
      <c r="AA53" s="6">
        <v>5813080</v>
      </c>
      <c r="AB53" s="6">
        <v>40064743.68</v>
      </c>
      <c r="AC53" s="6">
        <v>25053080</v>
      </c>
      <c r="AD53" s="7">
        <v>0.62531487035336497</v>
      </c>
      <c r="AE53" s="6">
        <v>14317</v>
      </c>
      <c r="AF53" s="6">
        <v>1058850.2526825983</v>
      </c>
      <c r="AG53" s="10" t="s">
        <v>645</v>
      </c>
      <c r="AH53" s="10" t="s">
        <v>653</v>
      </c>
      <c r="AI53" s="10" t="s">
        <v>598</v>
      </c>
      <c r="AJ53" s="10"/>
      <c r="AK53" s="10"/>
      <c r="AL53" s="10"/>
      <c r="AM53" s="10"/>
      <c r="AN53" s="10"/>
      <c r="AO53" s="10"/>
      <c r="AP53" s="10"/>
      <c r="AQ53" s="10"/>
      <c r="AR53" s="10">
        <f>2208*52</f>
        <v>114816</v>
      </c>
      <c r="AS53" s="10">
        <v>1</v>
      </c>
      <c r="AT53" s="10">
        <v>0</v>
      </c>
      <c r="AU53" s="10">
        <v>0</v>
      </c>
      <c r="AV53" s="10"/>
      <c r="AW53" s="8" t="s">
        <v>816</v>
      </c>
      <c r="AX53" s="8">
        <v>8826</v>
      </c>
      <c r="AY53" s="10">
        <v>0</v>
      </c>
      <c r="AZ53" s="10">
        <v>0</v>
      </c>
      <c r="BA53" s="10">
        <v>0</v>
      </c>
      <c r="BB53" s="10"/>
      <c r="BC53" s="10">
        <v>0</v>
      </c>
      <c r="BD53" s="10"/>
      <c r="BE53" s="10">
        <v>0</v>
      </c>
      <c r="BF53" s="10"/>
      <c r="BG53" s="10">
        <v>0</v>
      </c>
      <c r="BH53" s="10"/>
      <c r="BI53" s="10">
        <v>0</v>
      </c>
      <c r="BJ53" s="10"/>
      <c r="BK53" s="10">
        <v>0</v>
      </c>
      <c r="BL53" s="10"/>
      <c r="BM53" s="10">
        <v>0</v>
      </c>
      <c r="BN53" s="10"/>
      <c r="BO53" s="10">
        <v>0</v>
      </c>
      <c r="BP53" s="10"/>
      <c r="BQ53" s="10">
        <v>0</v>
      </c>
      <c r="BR53" s="10"/>
      <c r="BS53" s="10">
        <v>0</v>
      </c>
      <c r="BT53" s="10"/>
      <c r="BU53" s="10">
        <v>0</v>
      </c>
      <c r="BV53" s="10"/>
      <c r="BW53" s="10">
        <v>0</v>
      </c>
      <c r="BX53" s="10" t="s">
        <v>814</v>
      </c>
      <c r="BY53" s="10">
        <v>0</v>
      </c>
      <c r="BZ53" s="10" t="s">
        <v>814</v>
      </c>
      <c r="CA53" s="10">
        <v>0</v>
      </c>
      <c r="CB53" s="10" t="s">
        <v>814</v>
      </c>
      <c r="CC53" s="10">
        <v>0</v>
      </c>
      <c r="CD53" s="10" t="s">
        <v>814</v>
      </c>
      <c r="CE53" s="10">
        <v>0</v>
      </c>
      <c r="CF53" s="10" t="s">
        <v>814</v>
      </c>
      <c r="CG53" s="10">
        <v>0</v>
      </c>
      <c r="CH53" s="10" t="s">
        <v>814</v>
      </c>
      <c r="CI53" s="10">
        <v>0</v>
      </c>
      <c r="CJ53" s="10" t="s">
        <v>814</v>
      </c>
      <c r="CK53" s="10">
        <v>0</v>
      </c>
      <c r="CL53" s="10" t="s">
        <v>814</v>
      </c>
      <c r="CM53" s="10">
        <v>0</v>
      </c>
      <c r="CN53" s="10" t="s">
        <v>814</v>
      </c>
      <c r="CO53" s="10">
        <v>0</v>
      </c>
      <c r="CP53" s="10">
        <v>1</v>
      </c>
      <c r="CQ53" s="10"/>
      <c r="CR53" s="10">
        <v>5.7149999999999996E-4</v>
      </c>
      <c r="CS53" s="10">
        <v>0</v>
      </c>
      <c r="CT53" s="10">
        <v>1</v>
      </c>
      <c r="CU53" s="10">
        <v>0</v>
      </c>
      <c r="CV53" s="10">
        <v>0</v>
      </c>
      <c r="CW53" s="27">
        <v>0</v>
      </c>
    </row>
    <row r="54" spans="1:101" ht="14" x14ac:dyDescent="0.2">
      <c r="A54" s="28" t="s">
        <v>44</v>
      </c>
      <c r="B54" s="28" t="s">
        <v>197</v>
      </c>
      <c r="C54" s="28" t="s">
        <v>344</v>
      </c>
      <c r="D54" s="28" t="s">
        <v>508</v>
      </c>
      <c r="E54" s="28" t="s">
        <v>570</v>
      </c>
      <c r="F54" s="28">
        <v>491100</v>
      </c>
      <c r="G54" s="28" t="s">
        <v>599</v>
      </c>
      <c r="H54" s="3">
        <v>39443</v>
      </c>
      <c r="I54" s="28">
        <v>2008</v>
      </c>
      <c r="J54" s="28">
        <v>2010</v>
      </c>
      <c r="K54" s="28">
        <v>10</v>
      </c>
      <c r="L54" s="28">
        <v>16</v>
      </c>
      <c r="M54" s="28">
        <v>16</v>
      </c>
      <c r="N54" s="4">
        <v>61100</v>
      </c>
      <c r="O54" s="4">
        <v>980464</v>
      </c>
      <c r="P54" s="28">
        <v>2008</v>
      </c>
      <c r="Q54" s="5">
        <v>5000000</v>
      </c>
      <c r="R54" s="5">
        <v>5000000</v>
      </c>
      <c r="S54" s="6">
        <v>42600000</v>
      </c>
      <c r="T54" s="6">
        <v>42628000</v>
      </c>
      <c r="U54" s="6">
        <v>42628000</v>
      </c>
      <c r="V54" s="6">
        <v>21572000</v>
      </c>
      <c r="W54" s="6">
        <v>21572000</v>
      </c>
      <c r="X54" s="6">
        <v>2049655.5040000002</v>
      </c>
      <c r="Y54" s="6">
        <v>5000000</v>
      </c>
      <c r="Z54" s="6">
        <v>991679</v>
      </c>
      <c r="AA54" s="6">
        <v>1057976.5040000002</v>
      </c>
      <c r="AB54" s="6">
        <v>3335531.16</v>
      </c>
      <c r="AC54" s="6">
        <v>2320346.2256</v>
      </c>
      <c r="AD54" s="7">
        <v>0.69564519541169567</v>
      </c>
      <c r="AE54" s="6">
        <v>805233.90256000008</v>
      </c>
      <c r="AF54" s="6">
        <v>20717</v>
      </c>
      <c r="AG54" s="10" t="s">
        <v>645</v>
      </c>
      <c r="AH54" s="10"/>
      <c r="AI54" s="10" t="s">
        <v>647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8" t="s">
        <v>845</v>
      </c>
      <c r="AX54" s="8">
        <v>550</v>
      </c>
      <c r="AY54" s="10">
        <v>0</v>
      </c>
      <c r="AZ54" s="10">
        <v>0</v>
      </c>
      <c r="BA54" s="10">
        <v>0</v>
      </c>
      <c r="BB54" s="10"/>
      <c r="BC54" s="10">
        <v>0</v>
      </c>
      <c r="BD54" s="10"/>
      <c r="BE54" s="10">
        <v>0</v>
      </c>
      <c r="BF54" s="10"/>
      <c r="BG54" s="10">
        <v>0</v>
      </c>
      <c r="BH54" s="10"/>
      <c r="BI54" s="10">
        <v>0</v>
      </c>
      <c r="BJ54" s="10"/>
      <c r="BK54" s="10">
        <v>0</v>
      </c>
      <c r="BL54" s="10"/>
      <c r="BM54" s="10">
        <v>0</v>
      </c>
      <c r="BN54" s="10"/>
      <c r="BO54" s="10">
        <v>0</v>
      </c>
      <c r="BP54" s="10"/>
      <c r="BQ54" s="10">
        <v>0</v>
      </c>
      <c r="BR54" s="10"/>
      <c r="BS54" s="10">
        <v>0</v>
      </c>
      <c r="BT54" s="10" t="s">
        <v>814</v>
      </c>
      <c r="BU54" s="10">
        <v>0</v>
      </c>
      <c r="BV54" s="10" t="s">
        <v>814</v>
      </c>
      <c r="BW54" s="10">
        <v>386540</v>
      </c>
      <c r="BX54" s="10" t="s">
        <v>814</v>
      </c>
      <c r="BY54" s="10">
        <v>317107</v>
      </c>
      <c r="BZ54" s="10" t="s">
        <v>814</v>
      </c>
      <c r="CA54" s="10">
        <v>207405</v>
      </c>
      <c r="CB54" s="10" t="s">
        <v>814</v>
      </c>
      <c r="CC54" s="10">
        <v>254884</v>
      </c>
      <c r="CD54" s="10" t="s">
        <v>814</v>
      </c>
      <c r="CE54" s="10">
        <v>379712</v>
      </c>
      <c r="CF54" s="10" t="s">
        <v>814</v>
      </c>
      <c r="CG54" s="10">
        <v>318600</v>
      </c>
      <c r="CH54" s="10" t="s">
        <v>814</v>
      </c>
      <c r="CI54" s="10">
        <v>11173</v>
      </c>
      <c r="CJ54" s="10" t="s">
        <v>814</v>
      </c>
      <c r="CK54" s="10">
        <v>12849</v>
      </c>
      <c r="CL54" s="10" t="s">
        <v>814</v>
      </c>
      <c r="CM54" s="10">
        <v>26116</v>
      </c>
      <c r="CN54" s="10" t="s">
        <v>814</v>
      </c>
      <c r="CO54" s="10">
        <v>0</v>
      </c>
      <c r="CP54" s="10">
        <v>1</v>
      </c>
      <c r="CQ54" s="10"/>
      <c r="CR54" s="10">
        <v>0.3470319</v>
      </c>
      <c r="CS54" s="10">
        <v>0</v>
      </c>
      <c r="CT54" s="10">
        <v>0</v>
      </c>
      <c r="CU54" s="10">
        <v>0</v>
      </c>
      <c r="CV54" s="10">
        <v>0</v>
      </c>
    </row>
    <row r="55" spans="1:101" ht="14" x14ac:dyDescent="0.2">
      <c r="A55" s="28" t="s">
        <v>45</v>
      </c>
      <c r="B55" s="28" t="s">
        <v>198</v>
      </c>
      <c r="C55" s="28" t="s">
        <v>345</v>
      </c>
      <c r="D55" s="28" t="s">
        <v>345</v>
      </c>
      <c r="E55" s="28" t="s">
        <v>345</v>
      </c>
      <c r="F55" s="28">
        <v>221119</v>
      </c>
      <c r="G55" s="28" t="s">
        <v>599</v>
      </c>
      <c r="H55" s="3">
        <v>39433</v>
      </c>
      <c r="I55" s="28">
        <v>2008</v>
      </c>
      <c r="J55" s="28">
        <v>2010</v>
      </c>
      <c r="K55" s="28">
        <v>8</v>
      </c>
      <c r="L55" s="28">
        <v>8</v>
      </c>
      <c r="M55" s="28">
        <v>8</v>
      </c>
      <c r="N55" s="4">
        <v>52077</v>
      </c>
      <c r="O55" s="4">
        <v>560899</v>
      </c>
      <c r="P55" s="28">
        <v>2009</v>
      </c>
      <c r="Q55" s="5">
        <v>10000000</v>
      </c>
      <c r="R55" s="5">
        <v>10000000</v>
      </c>
      <c r="S55" s="6">
        <v>10000000</v>
      </c>
      <c r="T55" s="6">
        <v>270763907</v>
      </c>
      <c r="U55" s="6">
        <v>270763907</v>
      </c>
      <c r="V55" s="6">
        <v>105744366</v>
      </c>
      <c r="W55" s="6">
        <v>105744366</v>
      </c>
      <c r="X55" s="6">
        <v>6739945.9711999996</v>
      </c>
      <c r="Y55" s="6">
        <v>10000000</v>
      </c>
      <c r="Z55" s="6">
        <v>2092692.368</v>
      </c>
      <c r="AA55" s="6">
        <v>4647253.6031999998</v>
      </c>
      <c r="AB55" s="6">
        <v>11903592.479999997</v>
      </c>
      <c r="AC55" s="6">
        <v>9207755.5960000008</v>
      </c>
      <c r="AD55" s="7">
        <v>0.77352745496542763</v>
      </c>
      <c r="AE55" s="6">
        <v>3633686.9363935147</v>
      </c>
      <c r="AF55" s="6">
        <v>89140</v>
      </c>
      <c r="AG55" s="10" t="s">
        <v>645</v>
      </c>
      <c r="AH55" s="10"/>
      <c r="AI55" s="10" t="s">
        <v>647</v>
      </c>
      <c r="AJ55" s="10"/>
      <c r="AK55" s="10"/>
      <c r="AL55" s="10"/>
      <c r="AM55" s="10"/>
      <c r="AN55" s="10"/>
      <c r="AO55" s="10"/>
      <c r="AP55" s="10"/>
      <c r="AQ55" s="10"/>
      <c r="AR55" s="10">
        <f>23.75*40*52</f>
        <v>49400</v>
      </c>
      <c r="AS55" s="10">
        <v>1</v>
      </c>
      <c r="AT55" s="10">
        <v>1</v>
      </c>
      <c r="AU55" s="10">
        <v>0</v>
      </c>
      <c r="AV55" s="10"/>
      <c r="AW55" s="8" t="s">
        <v>846</v>
      </c>
      <c r="AX55" s="8">
        <v>739</v>
      </c>
      <c r="AY55" s="10">
        <v>791721</v>
      </c>
      <c r="AZ55" s="10">
        <v>0</v>
      </c>
      <c r="BA55" s="10">
        <v>0</v>
      </c>
      <c r="BB55" s="10"/>
      <c r="BC55" s="10">
        <v>0</v>
      </c>
      <c r="BD55" s="10"/>
      <c r="BE55" s="10">
        <v>0</v>
      </c>
      <c r="BF55" s="10"/>
      <c r="BG55" s="10">
        <v>0</v>
      </c>
      <c r="BH55" s="10"/>
      <c r="BI55" s="10">
        <v>0</v>
      </c>
      <c r="BJ55" s="10"/>
      <c r="BK55" s="10">
        <v>0</v>
      </c>
      <c r="BL55" s="10"/>
      <c r="BM55" s="10">
        <v>0</v>
      </c>
      <c r="BN55" s="10"/>
      <c r="BO55" s="10">
        <v>0</v>
      </c>
      <c r="BP55" s="10"/>
      <c r="BQ55" s="10">
        <v>0</v>
      </c>
      <c r="BR55" s="10"/>
      <c r="BS55" s="10">
        <v>0</v>
      </c>
      <c r="BT55" s="10"/>
      <c r="BU55" s="10">
        <v>0</v>
      </c>
      <c r="BV55" s="10"/>
      <c r="BW55" s="10">
        <v>0</v>
      </c>
      <c r="BX55" s="10" t="s">
        <v>814</v>
      </c>
      <c r="BY55" s="10">
        <v>17180</v>
      </c>
      <c r="BZ55" s="10" t="s">
        <v>814</v>
      </c>
      <c r="CA55" s="10">
        <v>287116</v>
      </c>
      <c r="CB55" s="10" t="s">
        <v>814</v>
      </c>
      <c r="CC55" s="10">
        <v>821151</v>
      </c>
      <c r="CD55" s="10" t="s">
        <v>814</v>
      </c>
      <c r="CE55" s="10">
        <v>2096966</v>
      </c>
      <c r="CF55" s="10" t="s">
        <v>814</v>
      </c>
      <c r="CG55" s="10">
        <v>1019432</v>
      </c>
      <c r="CH55" s="10" t="s">
        <v>814</v>
      </c>
      <c r="CI55" s="10">
        <v>2496625</v>
      </c>
      <c r="CJ55" s="10" t="s">
        <v>814</v>
      </c>
      <c r="CK55" s="10">
        <v>3225194</v>
      </c>
      <c r="CL55" s="10" t="s">
        <v>814</v>
      </c>
      <c r="CM55" s="10">
        <v>2220897</v>
      </c>
      <c r="CN55" s="10" t="s">
        <v>814</v>
      </c>
      <c r="CO55" s="10">
        <v>1706398</v>
      </c>
      <c r="CP55" s="10">
        <v>1</v>
      </c>
      <c r="CQ55" s="10"/>
      <c r="CR55" s="10">
        <v>0.39463330000000002</v>
      </c>
      <c r="CS55" s="10">
        <v>1</v>
      </c>
      <c r="CT55" s="10">
        <v>0</v>
      </c>
      <c r="CU55" s="10">
        <v>0</v>
      </c>
      <c r="CV55" s="10">
        <v>0</v>
      </c>
    </row>
    <row r="56" spans="1:101" ht="14" x14ac:dyDescent="0.2">
      <c r="A56" s="28" t="s">
        <v>46</v>
      </c>
      <c r="B56" s="28" t="s">
        <v>199</v>
      </c>
      <c r="C56" s="28" t="s">
        <v>346</v>
      </c>
      <c r="D56" s="28" t="s">
        <v>346</v>
      </c>
      <c r="E56" s="28" t="s">
        <v>346</v>
      </c>
      <c r="F56" s="28">
        <v>325110</v>
      </c>
      <c r="G56" s="28" t="s">
        <v>598</v>
      </c>
      <c r="H56" s="3">
        <v>39436</v>
      </c>
      <c r="I56" s="28">
        <v>2008</v>
      </c>
      <c r="J56" s="28">
        <v>2010</v>
      </c>
      <c r="K56" s="28">
        <v>11</v>
      </c>
      <c r="L56" s="28">
        <v>24</v>
      </c>
      <c r="M56" s="28">
        <v>30</v>
      </c>
      <c r="N56" s="4">
        <v>16201</v>
      </c>
      <c r="O56" s="4">
        <v>486030</v>
      </c>
      <c r="P56" s="28">
        <v>2008</v>
      </c>
      <c r="Q56" s="5">
        <v>30000000</v>
      </c>
      <c r="R56" s="5">
        <v>30000000</v>
      </c>
      <c r="S56" s="6">
        <v>200000000</v>
      </c>
      <c r="T56" s="6">
        <v>207000000</v>
      </c>
      <c r="U56" s="6">
        <v>230000000</v>
      </c>
      <c r="V56" s="6">
        <v>96475351</v>
      </c>
      <c r="W56" s="6">
        <v>96475351</v>
      </c>
      <c r="X56" s="6">
        <v>4758492.0579070002</v>
      </c>
      <c r="Y56" s="6">
        <v>30000000</v>
      </c>
      <c r="Z56" s="6">
        <v>1791513.584</v>
      </c>
      <c r="AA56" s="6">
        <v>2966978.4739070004</v>
      </c>
      <c r="AB56" s="6">
        <v>11482727.547256002</v>
      </c>
      <c r="AC56" s="6">
        <v>5827613.5335350018</v>
      </c>
      <c r="AD56" s="7">
        <v>0.50751126067844499</v>
      </c>
      <c r="AE56" s="6">
        <v>2841945.6406897432</v>
      </c>
      <c r="AF56" s="6">
        <v>185761</v>
      </c>
      <c r="AG56" s="10" t="s">
        <v>645</v>
      </c>
      <c r="AH56" s="10" t="s">
        <v>653</v>
      </c>
      <c r="AI56" s="10" t="s">
        <v>598</v>
      </c>
      <c r="AJ56" s="10"/>
      <c r="AK56" s="10"/>
      <c r="AL56" s="10"/>
      <c r="AM56" s="10"/>
      <c r="AN56" s="10"/>
      <c r="AO56" s="10"/>
      <c r="AP56" s="10"/>
      <c r="AQ56" s="10"/>
      <c r="AR56" s="10">
        <v>78909</v>
      </c>
      <c r="AS56" s="10">
        <v>0</v>
      </c>
      <c r="AT56" s="10">
        <v>1</v>
      </c>
      <c r="AU56" s="10">
        <v>1</v>
      </c>
      <c r="AV56" s="10"/>
      <c r="AW56" s="8" t="s">
        <v>823</v>
      </c>
      <c r="AX56" s="8">
        <v>646</v>
      </c>
      <c r="AY56" s="10">
        <v>3626192</v>
      </c>
      <c r="AZ56" s="10">
        <v>3833987</v>
      </c>
      <c r="BA56" s="10">
        <v>3557573</v>
      </c>
      <c r="BB56" s="10" t="s">
        <v>814</v>
      </c>
      <c r="BC56" s="10">
        <v>3276658</v>
      </c>
      <c r="BD56" s="10" t="s">
        <v>814</v>
      </c>
      <c r="BE56" s="10">
        <v>3248093</v>
      </c>
      <c r="BF56" s="10" t="s">
        <v>814</v>
      </c>
      <c r="BG56" s="10">
        <v>3505395</v>
      </c>
      <c r="BH56" s="10" t="s">
        <v>814</v>
      </c>
      <c r="BI56" s="10">
        <v>4183398</v>
      </c>
      <c r="BJ56" s="10" t="s">
        <v>814</v>
      </c>
      <c r="BK56" s="10">
        <v>6241065</v>
      </c>
      <c r="BL56" s="10" t="s">
        <v>814</v>
      </c>
      <c r="BM56" s="10">
        <v>6324474</v>
      </c>
      <c r="BN56" s="10" t="s">
        <v>814</v>
      </c>
      <c r="BO56" s="10">
        <v>5868582</v>
      </c>
      <c r="BP56" s="10" t="s">
        <v>814</v>
      </c>
      <c r="BQ56" s="10">
        <v>6108916</v>
      </c>
      <c r="BR56" s="10" t="s">
        <v>814</v>
      </c>
      <c r="BS56" s="10">
        <v>6319774</v>
      </c>
      <c r="BT56" s="10" t="s">
        <v>814</v>
      </c>
      <c r="BU56" s="10">
        <v>7075148</v>
      </c>
      <c r="BV56" s="10" t="s">
        <v>814</v>
      </c>
      <c r="BW56" s="10">
        <v>8067780</v>
      </c>
      <c r="BX56" s="10" t="s">
        <v>814</v>
      </c>
      <c r="BY56" s="10">
        <v>8979018</v>
      </c>
      <c r="BZ56" s="10" t="s">
        <v>814</v>
      </c>
      <c r="CA56" s="10">
        <v>8587065</v>
      </c>
      <c r="CB56" s="10" t="s">
        <v>814</v>
      </c>
      <c r="CC56" s="10">
        <v>6092258</v>
      </c>
      <c r="CD56" s="10" t="s">
        <v>814</v>
      </c>
      <c r="CE56" s="10">
        <v>4980783</v>
      </c>
      <c r="CF56" s="10" t="s">
        <v>814</v>
      </c>
      <c r="CG56" s="10">
        <v>5313380</v>
      </c>
      <c r="CH56" s="10" t="s">
        <v>814</v>
      </c>
      <c r="CI56" s="10">
        <v>6282002</v>
      </c>
      <c r="CJ56" s="10" t="s">
        <v>814</v>
      </c>
      <c r="CK56" s="10">
        <v>6047975</v>
      </c>
      <c r="CL56" s="10" t="s">
        <v>814</v>
      </c>
      <c r="CM56" s="10">
        <v>5084529</v>
      </c>
      <c r="CN56" s="10" t="s">
        <v>814</v>
      </c>
      <c r="CO56" s="10">
        <v>3879630</v>
      </c>
      <c r="CP56" s="10">
        <v>1</v>
      </c>
      <c r="CQ56" s="10"/>
      <c r="CR56" s="10">
        <v>0.48766890000000002</v>
      </c>
      <c r="CS56" s="10">
        <v>0</v>
      </c>
      <c r="CT56" s="10">
        <v>0</v>
      </c>
      <c r="CU56" s="10">
        <v>1</v>
      </c>
      <c r="CV56" s="10">
        <v>0</v>
      </c>
      <c r="CW56" s="27">
        <v>0</v>
      </c>
    </row>
    <row r="57" spans="1:101" ht="14" x14ac:dyDescent="0.2">
      <c r="A57" s="28" t="s">
        <v>20</v>
      </c>
      <c r="B57" s="28" t="s">
        <v>200</v>
      </c>
      <c r="C57" s="28" t="s">
        <v>347</v>
      </c>
      <c r="D57" s="28" t="s">
        <v>347</v>
      </c>
      <c r="E57" s="28" t="s">
        <v>347</v>
      </c>
      <c r="F57" s="28">
        <v>221119</v>
      </c>
      <c r="G57" s="28" t="s">
        <v>599</v>
      </c>
      <c r="H57" s="3">
        <v>39421</v>
      </c>
      <c r="I57" s="28">
        <v>2008</v>
      </c>
      <c r="J57" s="28">
        <v>2010</v>
      </c>
      <c r="K57" s="28">
        <v>5</v>
      </c>
      <c r="L57" s="28">
        <v>6</v>
      </c>
      <c r="M57" s="28">
        <v>6</v>
      </c>
      <c r="N57" s="4">
        <v>51500</v>
      </c>
      <c r="O57" s="4">
        <v>309000</v>
      </c>
      <c r="P57" s="28">
        <v>2008</v>
      </c>
      <c r="Q57" s="5">
        <v>10000000</v>
      </c>
      <c r="R57" s="5">
        <v>10000000</v>
      </c>
      <c r="S57" s="6">
        <v>25000000</v>
      </c>
      <c r="T57" s="6">
        <v>25000000</v>
      </c>
      <c r="U57" s="6">
        <v>25000000</v>
      </c>
      <c r="V57" s="6">
        <v>12446980</v>
      </c>
      <c r="W57" s="6">
        <v>12446980</v>
      </c>
      <c r="X57" s="6">
        <v>777994.87999999989</v>
      </c>
      <c r="Y57" s="6">
        <v>10000000</v>
      </c>
      <c r="Z57" s="6">
        <v>608648.24800000002</v>
      </c>
      <c r="AA57" s="6">
        <v>169346.63199999987</v>
      </c>
      <c r="AB57" s="6">
        <v>1614472.1180561823</v>
      </c>
      <c r="AC57" s="6">
        <v>294091.15873609477</v>
      </c>
      <c r="AD57" s="7">
        <v>0.18215932963288292</v>
      </c>
      <c r="AE57" s="6">
        <v>115035.14098015218</v>
      </c>
      <c r="AF57" s="6">
        <v>6506</v>
      </c>
      <c r="AG57" s="10" t="s">
        <v>645</v>
      </c>
      <c r="AH57" s="10"/>
      <c r="AI57" s="10" t="s">
        <v>647</v>
      </c>
      <c r="AJ57" s="10"/>
      <c r="AK57" s="10"/>
      <c r="AL57" s="10"/>
      <c r="AM57" s="10"/>
      <c r="AN57" s="10"/>
      <c r="AO57" s="10"/>
      <c r="AP57" s="10"/>
      <c r="AQ57" s="10"/>
      <c r="AR57" s="10">
        <v>29000</v>
      </c>
      <c r="AS57" s="10">
        <v>1</v>
      </c>
      <c r="AT57" s="10">
        <v>1</v>
      </c>
      <c r="AU57" s="10">
        <v>0</v>
      </c>
      <c r="AV57" s="10"/>
      <c r="AW57" s="8" t="s">
        <v>827</v>
      </c>
      <c r="AX57" s="8">
        <v>329</v>
      </c>
      <c r="AY57" s="10">
        <v>0</v>
      </c>
      <c r="AZ57" s="10">
        <v>2536757</v>
      </c>
      <c r="BA57" s="10">
        <v>797447</v>
      </c>
      <c r="BB57" s="10" t="s">
        <v>814</v>
      </c>
      <c r="BC57" s="10">
        <v>368980</v>
      </c>
      <c r="BD57" s="10" t="s">
        <v>814</v>
      </c>
      <c r="BE57" s="10">
        <v>228679</v>
      </c>
      <c r="BF57" s="10" t="s">
        <v>814</v>
      </c>
      <c r="BG57" s="10">
        <v>388897</v>
      </c>
      <c r="BH57" s="10" t="s">
        <v>814</v>
      </c>
      <c r="BI57" s="10">
        <v>171502</v>
      </c>
      <c r="BJ57" s="10"/>
      <c r="BK57" s="10">
        <v>0</v>
      </c>
      <c r="BL57" s="10" t="s">
        <v>814</v>
      </c>
      <c r="BM57" s="10">
        <v>265584</v>
      </c>
      <c r="BN57" s="10" t="s">
        <v>814</v>
      </c>
      <c r="BO57" s="10">
        <v>1274605</v>
      </c>
      <c r="BP57" s="10" t="s">
        <v>814</v>
      </c>
      <c r="BQ57" s="10">
        <v>1313321</v>
      </c>
      <c r="BR57" s="10" t="s">
        <v>814</v>
      </c>
      <c r="BS57" s="10">
        <v>2130389</v>
      </c>
      <c r="BT57" s="10" t="s">
        <v>814</v>
      </c>
      <c r="BU57" s="10">
        <v>3624758</v>
      </c>
      <c r="BV57" s="10" t="s">
        <v>814</v>
      </c>
      <c r="BW57" s="10">
        <v>4803812</v>
      </c>
      <c r="BX57" s="10" t="s">
        <v>814</v>
      </c>
      <c r="BY57" s="10">
        <v>4075668</v>
      </c>
      <c r="BZ57" s="10" t="s">
        <v>814</v>
      </c>
      <c r="CA57" s="10">
        <v>9784095</v>
      </c>
      <c r="CB57" s="10" t="s">
        <v>814</v>
      </c>
      <c r="CC57" s="10">
        <v>11775522</v>
      </c>
      <c r="CD57" s="10" t="s">
        <v>814</v>
      </c>
      <c r="CE57" s="10">
        <v>6594250</v>
      </c>
      <c r="CF57" s="10" t="s">
        <v>814</v>
      </c>
      <c r="CG57" s="10">
        <v>3734579</v>
      </c>
      <c r="CH57" s="10" t="s">
        <v>814</v>
      </c>
      <c r="CI57" s="10">
        <v>2191087</v>
      </c>
      <c r="CJ57" s="10" t="s">
        <v>814</v>
      </c>
      <c r="CK57" s="10">
        <v>1774936</v>
      </c>
      <c r="CL57" s="10" t="s">
        <v>814</v>
      </c>
      <c r="CM57" s="10">
        <v>1677740</v>
      </c>
      <c r="CN57" s="10" t="s">
        <v>814</v>
      </c>
      <c r="CO57" s="10">
        <v>1925807</v>
      </c>
      <c r="CP57" s="10">
        <v>1</v>
      </c>
      <c r="CQ57" s="10"/>
      <c r="CR57" s="10">
        <v>0.39115440000000001</v>
      </c>
      <c r="CS57" s="10">
        <v>1</v>
      </c>
      <c r="CT57" s="10">
        <v>0</v>
      </c>
      <c r="CU57" s="10">
        <v>0</v>
      </c>
      <c r="CV57" s="10">
        <v>0</v>
      </c>
    </row>
    <row r="58" spans="1:101" ht="14" x14ac:dyDescent="0.2">
      <c r="A58" s="28" t="s">
        <v>47</v>
      </c>
      <c r="B58" s="28" t="s">
        <v>201</v>
      </c>
      <c r="C58" s="28" t="s">
        <v>347</v>
      </c>
      <c r="D58" s="28" t="s">
        <v>347</v>
      </c>
      <c r="E58" s="28" t="s">
        <v>347</v>
      </c>
      <c r="F58" s="28">
        <v>221119</v>
      </c>
      <c r="G58" s="28" t="s">
        <v>599</v>
      </c>
      <c r="H58" s="3">
        <v>39421</v>
      </c>
      <c r="I58" s="28">
        <v>2008</v>
      </c>
      <c r="J58" s="28">
        <v>2010</v>
      </c>
      <c r="K58" s="28">
        <v>8</v>
      </c>
      <c r="L58" s="28">
        <v>8</v>
      </c>
      <c r="M58" s="28">
        <v>8</v>
      </c>
      <c r="N58" s="4">
        <v>51500</v>
      </c>
      <c r="O58" s="4">
        <v>412000</v>
      </c>
      <c r="P58" s="28">
        <v>2008</v>
      </c>
      <c r="Q58" s="5">
        <v>10000000</v>
      </c>
      <c r="R58" s="5">
        <v>10000000</v>
      </c>
      <c r="S58" s="6">
        <v>165000000</v>
      </c>
      <c r="T58" s="6">
        <v>164300000</v>
      </c>
      <c r="U58" s="6">
        <v>164300002</v>
      </c>
      <c r="V58" s="6">
        <v>105685030</v>
      </c>
      <c r="W58" s="6">
        <v>105685030</v>
      </c>
      <c r="X58" s="6">
        <v>6089001.2248</v>
      </c>
      <c r="Y58" s="6">
        <v>10000000</v>
      </c>
      <c r="Z58" s="6">
        <v>1441272.352</v>
      </c>
      <c r="AA58" s="6">
        <v>4647728.8728</v>
      </c>
      <c r="AB58" s="6">
        <v>13191376.419287719</v>
      </c>
      <c r="AC58" s="6">
        <v>9293705.3105354086</v>
      </c>
      <c r="AD58" s="7">
        <v>0.70452885393723241</v>
      </c>
      <c r="AE58" s="6">
        <v>3652100.3446941641</v>
      </c>
      <c r="AF58" s="6">
        <v>178955</v>
      </c>
      <c r="AG58" s="10" t="s">
        <v>645</v>
      </c>
      <c r="AH58" s="10"/>
      <c r="AI58" s="10" t="s">
        <v>647</v>
      </c>
      <c r="AJ58" s="10"/>
      <c r="AK58" s="10"/>
      <c r="AL58" s="10"/>
      <c r="AM58" s="10"/>
      <c r="AN58" s="10"/>
      <c r="AO58" s="10"/>
      <c r="AP58" s="10"/>
      <c r="AQ58" s="10"/>
      <c r="AR58" s="10">
        <v>29000</v>
      </c>
      <c r="AS58" s="10">
        <v>1</v>
      </c>
      <c r="AT58" s="10">
        <v>1</v>
      </c>
      <c r="AU58" s="10">
        <v>0</v>
      </c>
      <c r="AV58" s="10"/>
      <c r="AW58" s="8" t="s">
        <v>847</v>
      </c>
      <c r="AX58" s="8">
        <v>289</v>
      </c>
      <c r="AY58" s="10">
        <v>0</v>
      </c>
      <c r="AZ58" s="10">
        <v>0</v>
      </c>
      <c r="BA58" s="10">
        <v>0</v>
      </c>
      <c r="BB58" s="10"/>
      <c r="BC58" s="10">
        <v>0</v>
      </c>
      <c r="BD58" s="10"/>
      <c r="BE58" s="10">
        <v>0</v>
      </c>
      <c r="BF58" s="10"/>
      <c r="BG58" s="10">
        <v>0</v>
      </c>
      <c r="BH58" s="10"/>
      <c r="BI58" s="10">
        <v>0</v>
      </c>
      <c r="BJ58" s="10"/>
      <c r="BK58" s="10">
        <v>0</v>
      </c>
      <c r="BL58" s="10"/>
      <c r="BM58" s="10">
        <v>0</v>
      </c>
      <c r="BN58" s="10"/>
      <c r="BO58" s="10">
        <v>0</v>
      </c>
      <c r="BP58" s="10"/>
      <c r="BQ58" s="10">
        <v>0</v>
      </c>
      <c r="BR58" s="10"/>
      <c r="BS58" s="10">
        <v>0</v>
      </c>
      <c r="BT58" s="10"/>
      <c r="BU58" s="10">
        <v>0</v>
      </c>
      <c r="BV58" s="10"/>
      <c r="BW58" s="10">
        <v>0</v>
      </c>
      <c r="BX58" s="10"/>
      <c r="BY58" s="10">
        <v>0</v>
      </c>
      <c r="BZ58" s="10" t="s">
        <v>814</v>
      </c>
      <c r="CA58" s="10">
        <v>0</v>
      </c>
      <c r="CB58" s="10" t="s">
        <v>814</v>
      </c>
      <c r="CC58" s="10">
        <v>0</v>
      </c>
      <c r="CD58" s="10" t="s">
        <v>814</v>
      </c>
      <c r="CE58" s="10">
        <v>798483</v>
      </c>
      <c r="CF58" s="10" t="s">
        <v>814</v>
      </c>
      <c r="CG58" s="10">
        <v>672764</v>
      </c>
      <c r="CH58" s="10" t="s">
        <v>814</v>
      </c>
      <c r="CI58" s="10">
        <v>257735</v>
      </c>
      <c r="CJ58" s="10" t="s">
        <v>814</v>
      </c>
      <c r="CK58" s="10">
        <v>456215</v>
      </c>
      <c r="CL58" s="10" t="s">
        <v>814</v>
      </c>
      <c r="CM58" s="10">
        <v>0</v>
      </c>
      <c r="CN58" s="10" t="s">
        <v>814</v>
      </c>
      <c r="CO58" s="10">
        <v>0</v>
      </c>
      <c r="CP58" s="10">
        <v>1</v>
      </c>
      <c r="CQ58" s="10"/>
      <c r="CR58" s="10">
        <v>0.39296490000000001</v>
      </c>
      <c r="CS58" s="10">
        <v>1</v>
      </c>
      <c r="CT58" s="10">
        <v>0</v>
      </c>
      <c r="CU58" s="10">
        <v>0</v>
      </c>
      <c r="CV58" s="10">
        <v>0</v>
      </c>
    </row>
    <row r="59" spans="1:101" ht="14" x14ac:dyDescent="0.2">
      <c r="A59" s="28" t="s">
        <v>48</v>
      </c>
      <c r="B59" s="28" t="s">
        <v>202</v>
      </c>
      <c r="C59" s="28" t="s">
        <v>348</v>
      </c>
      <c r="D59" s="28" t="s">
        <v>348</v>
      </c>
      <c r="E59" s="28" t="s">
        <v>571</v>
      </c>
      <c r="F59" s="28">
        <v>221119</v>
      </c>
      <c r="G59" s="28" t="s">
        <v>599</v>
      </c>
      <c r="H59" s="3">
        <v>39434</v>
      </c>
      <c r="I59" s="28">
        <v>2008</v>
      </c>
      <c r="J59" s="28">
        <v>2010</v>
      </c>
      <c r="K59" s="28">
        <v>8</v>
      </c>
      <c r="L59" s="28">
        <v>10</v>
      </c>
      <c r="M59" s="28">
        <v>10</v>
      </c>
      <c r="N59" s="4">
        <v>45864</v>
      </c>
      <c r="O59" s="4">
        <v>486640</v>
      </c>
      <c r="P59" s="28">
        <v>2009</v>
      </c>
      <c r="Q59" s="5">
        <v>10000000</v>
      </c>
      <c r="R59" s="5">
        <v>10000000</v>
      </c>
      <c r="S59" s="6">
        <v>400000000</v>
      </c>
      <c r="T59" s="6">
        <v>171290000</v>
      </c>
      <c r="U59" s="6">
        <v>171290000</v>
      </c>
      <c r="V59" s="6">
        <v>97304000</v>
      </c>
      <c r="W59" s="6">
        <v>97304000</v>
      </c>
      <c r="X59" s="6">
        <v>5841867.2300000004</v>
      </c>
      <c r="Y59" s="6">
        <v>10000000</v>
      </c>
      <c r="Z59" s="6">
        <v>1712320.21</v>
      </c>
      <c r="AA59" s="6">
        <v>4129547.0200000005</v>
      </c>
      <c r="AB59" s="6">
        <v>12124686.182800001</v>
      </c>
      <c r="AC59" s="6">
        <v>8663896.8039999995</v>
      </c>
      <c r="AD59" s="7">
        <v>0.71456668431472858</v>
      </c>
      <c r="AE59" s="6">
        <v>2998432.8243999998</v>
      </c>
      <c r="AF59" s="6">
        <v>220599.992</v>
      </c>
      <c r="AG59" s="10" t="s">
        <v>645</v>
      </c>
      <c r="AH59" s="10"/>
      <c r="AI59" s="10" t="s">
        <v>647</v>
      </c>
      <c r="AJ59" s="10"/>
      <c r="AK59" s="10"/>
      <c r="AL59" s="10"/>
      <c r="AM59" s="10"/>
      <c r="AN59" s="10"/>
      <c r="AO59" s="10"/>
      <c r="AP59" s="10"/>
      <c r="AQ59" s="10"/>
      <c r="AR59" s="10">
        <v>40000</v>
      </c>
      <c r="AS59" s="10">
        <v>1</v>
      </c>
      <c r="AT59" s="10">
        <v>1</v>
      </c>
      <c r="AU59" s="10">
        <v>0</v>
      </c>
      <c r="AV59" s="10"/>
      <c r="AW59" s="8" t="s">
        <v>834</v>
      </c>
      <c r="AX59" s="8">
        <v>449</v>
      </c>
      <c r="AY59" s="10">
        <v>0</v>
      </c>
      <c r="AZ59" s="10">
        <v>0</v>
      </c>
      <c r="BA59" s="10">
        <v>0</v>
      </c>
      <c r="BB59" s="10"/>
      <c r="BC59" s="10">
        <v>0</v>
      </c>
      <c r="BD59" s="10"/>
      <c r="BE59" s="10">
        <v>0</v>
      </c>
      <c r="BF59" s="10"/>
      <c r="BG59" s="10">
        <v>0</v>
      </c>
      <c r="BH59" s="10"/>
      <c r="BI59" s="10">
        <v>0</v>
      </c>
      <c r="BJ59" s="10"/>
      <c r="BK59" s="10">
        <v>0</v>
      </c>
      <c r="BL59" s="10"/>
      <c r="BM59" s="10">
        <v>0</v>
      </c>
      <c r="BN59" s="10"/>
      <c r="BO59" s="10">
        <v>0</v>
      </c>
      <c r="BP59" s="10" t="s">
        <v>814</v>
      </c>
      <c r="BQ59" s="10">
        <v>30356</v>
      </c>
      <c r="BR59" s="10"/>
      <c r="BS59" s="10">
        <v>0</v>
      </c>
      <c r="BT59" s="10" t="s">
        <v>814</v>
      </c>
      <c r="BU59" s="10">
        <v>239487</v>
      </c>
      <c r="BV59" s="10" t="s">
        <v>814</v>
      </c>
      <c r="BW59" s="10">
        <v>285518</v>
      </c>
      <c r="BX59" s="10" t="s">
        <v>814</v>
      </c>
      <c r="BY59" s="10">
        <v>1136437</v>
      </c>
      <c r="BZ59" s="10" t="s">
        <v>814</v>
      </c>
      <c r="CA59" s="10">
        <v>1818845</v>
      </c>
      <c r="CB59" s="10" t="s">
        <v>814</v>
      </c>
      <c r="CC59" s="10">
        <v>1773145</v>
      </c>
      <c r="CD59" s="10" t="s">
        <v>814</v>
      </c>
      <c r="CE59" s="10">
        <v>1682323</v>
      </c>
      <c r="CF59" s="10" t="s">
        <v>814</v>
      </c>
      <c r="CG59" s="10">
        <v>465696</v>
      </c>
      <c r="CH59" s="10" t="s">
        <v>814</v>
      </c>
      <c r="CI59" s="10">
        <v>276765</v>
      </c>
      <c r="CJ59" s="10" t="s">
        <v>814</v>
      </c>
      <c r="CK59" s="10">
        <v>108716</v>
      </c>
      <c r="CL59" s="10" t="s">
        <v>814</v>
      </c>
      <c r="CM59" s="10">
        <v>0</v>
      </c>
      <c r="CN59" s="10" t="s">
        <v>814</v>
      </c>
      <c r="CO59" s="10">
        <v>0</v>
      </c>
      <c r="CP59" s="10">
        <v>1</v>
      </c>
      <c r="CQ59" s="10"/>
      <c r="CR59" s="10">
        <v>0.34608359999999999</v>
      </c>
      <c r="CS59" s="10">
        <v>1</v>
      </c>
      <c r="CT59" s="10">
        <v>0</v>
      </c>
      <c r="CU59" s="10">
        <v>0</v>
      </c>
      <c r="CV59" s="10">
        <v>0</v>
      </c>
      <c r="CW59" s="27">
        <v>0</v>
      </c>
    </row>
    <row r="60" spans="1:101" ht="14" x14ac:dyDescent="0.2">
      <c r="A60" s="28" t="s">
        <v>49</v>
      </c>
      <c r="B60" s="28" t="s">
        <v>203</v>
      </c>
      <c r="C60" s="28" t="s">
        <v>349</v>
      </c>
      <c r="D60" s="28" t="s">
        <v>349</v>
      </c>
      <c r="E60" s="28" t="s">
        <v>349</v>
      </c>
      <c r="F60" s="28">
        <v>221119</v>
      </c>
      <c r="G60" s="28" t="s">
        <v>599</v>
      </c>
      <c r="H60" s="3">
        <v>39428</v>
      </c>
      <c r="I60" s="28">
        <v>2008</v>
      </c>
      <c r="J60" s="28">
        <v>2010</v>
      </c>
      <c r="K60" s="28">
        <v>0</v>
      </c>
      <c r="L60" s="28">
        <v>8</v>
      </c>
      <c r="M60" s="28">
        <v>8</v>
      </c>
      <c r="N60" s="4">
        <v>48000</v>
      </c>
      <c r="O60" s="4">
        <v>384000</v>
      </c>
      <c r="P60" s="28">
        <v>2008</v>
      </c>
      <c r="Q60" s="5">
        <v>10000000</v>
      </c>
      <c r="R60" s="5">
        <v>10000000</v>
      </c>
      <c r="S60" s="6">
        <v>180000000</v>
      </c>
      <c r="T60" s="6">
        <v>166322452</v>
      </c>
      <c r="U60" s="6">
        <v>166598402</v>
      </c>
      <c r="V60" s="6">
        <v>93609067</v>
      </c>
      <c r="W60" s="6">
        <v>93609067</v>
      </c>
      <c r="X60" s="6">
        <v>6392321.2184000015</v>
      </c>
      <c r="Y60" s="6">
        <v>10000000</v>
      </c>
      <c r="Z60" s="6">
        <v>2128712.3311999999</v>
      </c>
      <c r="AA60" s="6">
        <v>4263608.8872000016</v>
      </c>
      <c r="AB60" s="6">
        <v>12223212.478336234</v>
      </c>
      <c r="AC60" s="6">
        <v>9041762.4136229008</v>
      </c>
      <c r="AD60" s="7">
        <v>0.7397206282430282</v>
      </c>
      <c r="AE60" s="6">
        <v>3583024.0986491605</v>
      </c>
      <c r="AF60" s="6">
        <v>112941</v>
      </c>
      <c r="AG60" s="10" t="s">
        <v>645</v>
      </c>
      <c r="AH60" s="10"/>
      <c r="AI60" s="10" t="s">
        <v>647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>
        <v>1</v>
      </c>
      <c r="AT60" s="10">
        <v>0</v>
      </c>
      <c r="AU60" s="10">
        <v>0</v>
      </c>
      <c r="AV60" s="10"/>
      <c r="AW60" s="8" t="s">
        <v>848</v>
      </c>
      <c r="AX60" s="8">
        <v>477</v>
      </c>
      <c r="AY60" s="10">
        <v>0</v>
      </c>
      <c r="AZ60" s="10">
        <v>0</v>
      </c>
      <c r="BA60" s="10">
        <v>0</v>
      </c>
      <c r="BB60" s="10"/>
      <c r="BC60" s="10">
        <v>0</v>
      </c>
      <c r="BD60" s="10"/>
      <c r="BE60" s="10">
        <v>0</v>
      </c>
      <c r="BF60" s="10"/>
      <c r="BG60" s="10">
        <v>0</v>
      </c>
      <c r="BH60" s="10"/>
      <c r="BI60" s="10">
        <v>0</v>
      </c>
      <c r="BJ60" s="10"/>
      <c r="BK60" s="10">
        <v>0</v>
      </c>
      <c r="BL60" s="10"/>
      <c r="BM60" s="10">
        <v>0</v>
      </c>
      <c r="BN60" s="10"/>
      <c r="BO60" s="10">
        <v>0</v>
      </c>
      <c r="BP60" s="10"/>
      <c r="BQ60" s="10">
        <v>0</v>
      </c>
      <c r="BR60" s="10"/>
      <c r="BS60" s="10">
        <v>0</v>
      </c>
      <c r="BT60" s="10"/>
      <c r="BU60" s="10">
        <v>0</v>
      </c>
      <c r="BV60" s="10"/>
      <c r="BW60" s="10">
        <v>0</v>
      </c>
      <c r="BX60" s="10"/>
      <c r="BY60" s="10">
        <v>0</v>
      </c>
      <c r="BZ60" s="10"/>
      <c r="CA60" s="10">
        <v>0</v>
      </c>
      <c r="CB60" s="10" t="s">
        <v>814</v>
      </c>
      <c r="CC60" s="10">
        <v>32289</v>
      </c>
      <c r="CD60" s="10" t="s">
        <v>814</v>
      </c>
      <c r="CE60" s="10">
        <v>843454</v>
      </c>
      <c r="CF60" s="10" t="s">
        <v>814</v>
      </c>
      <c r="CG60" s="10">
        <v>38069</v>
      </c>
      <c r="CH60" s="10" t="s">
        <v>814</v>
      </c>
      <c r="CI60" s="10">
        <v>40751</v>
      </c>
      <c r="CJ60" s="10" t="s">
        <v>814</v>
      </c>
      <c r="CK60" s="10">
        <v>271524</v>
      </c>
      <c r="CL60" s="10" t="s">
        <v>814</v>
      </c>
      <c r="CM60" s="10">
        <v>45198</v>
      </c>
      <c r="CN60" s="10" t="s">
        <v>814</v>
      </c>
      <c r="CO60" s="10">
        <v>0</v>
      </c>
      <c r="CP60" s="10">
        <v>1</v>
      </c>
      <c r="CQ60" s="10"/>
      <c r="CR60" s="10">
        <v>0.39627499999999999</v>
      </c>
      <c r="CS60" s="10">
        <v>1</v>
      </c>
      <c r="CT60" s="10">
        <v>0</v>
      </c>
      <c r="CU60" s="10">
        <v>0</v>
      </c>
      <c r="CV60" s="10">
        <v>0</v>
      </c>
    </row>
    <row r="61" spans="1:101" ht="14" x14ac:dyDescent="0.2">
      <c r="A61" s="28" t="s">
        <v>16</v>
      </c>
      <c r="B61" s="28" t="s">
        <v>204</v>
      </c>
      <c r="C61" s="28" t="s">
        <v>350</v>
      </c>
      <c r="D61" s="28" t="s">
        <v>350</v>
      </c>
      <c r="E61" s="28" t="s">
        <v>350</v>
      </c>
      <c r="F61" s="28">
        <v>221119</v>
      </c>
      <c r="G61" s="28" t="s">
        <v>599</v>
      </c>
      <c r="H61" s="3">
        <v>39428</v>
      </c>
      <c r="I61" s="28">
        <v>2008</v>
      </c>
      <c r="J61" s="28">
        <v>2010</v>
      </c>
      <c r="K61" s="28">
        <v>8</v>
      </c>
      <c r="L61" s="28">
        <v>13</v>
      </c>
      <c r="M61" s="28">
        <v>13</v>
      </c>
      <c r="N61" s="4">
        <v>72622</v>
      </c>
      <c r="O61" s="4">
        <v>1151172.75</v>
      </c>
      <c r="P61" s="28">
        <v>2008</v>
      </c>
      <c r="Q61" s="5">
        <v>10000000</v>
      </c>
      <c r="R61" s="5">
        <v>10000000</v>
      </c>
      <c r="S61" s="6">
        <v>215470000</v>
      </c>
      <c r="T61" s="6">
        <v>201756111</v>
      </c>
      <c r="U61" s="6">
        <v>314845842</v>
      </c>
      <c r="V61" s="6">
        <v>121019290</v>
      </c>
      <c r="W61" s="6">
        <v>121019290</v>
      </c>
      <c r="X61" s="6">
        <v>7981006.8416000009</v>
      </c>
      <c r="Y61" s="6">
        <v>10000000</v>
      </c>
      <c r="Z61" s="6">
        <v>2514263.5543999998</v>
      </c>
      <c r="AA61" s="6">
        <v>5466743.2872000011</v>
      </c>
      <c r="AB61" s="6">
        <v>12826698.714477817</v>
      </c>
      <c r="AC61" s="6">
        <v>10454091.801366851</v>
      </c>
      <c r="AD61" s="7">
        <v>0.81502591072534158</v>
      </c>
      <c r="AE61" s="6">
        <v>4093469.6659435397</v>
      </c>
      <c r="AF61" s="6">
        <v>209959</v>
      </c>
      <c r="AG61" s="10" t="s">
        <v>645</v>
      </c>
      <c r="AH61" s="10"/>
      <c r="AI61" s="10" t="s">
        <v>647</v>
      </c>
      <c r="AJ61" s="10"/>
      <c r="AK61" s="10"/>
      <c r="AL61" s="10"/>
      <c r="AM61" s="10"/>
      <c r="AN61" s="10"/>
      <c r="AO61" s="10"/>
      <c r="AP61" s="10"/>
      <c r="AQ61" s="10"/>
      <c r="AR61" s="10">
        <f>904*52</f>
        <v>47008</v>
      </c>
      <c r="AS61" s="10">
        <v>1</v>
      </c>
      <c r="AT61" s="10">
        <v>1</v>
      </c>
      <c r="AU61" s="10">
        <v>0</v>
      </c>
      <c r="AV61" s="10"/>
      <c r="AW61" s="8" t="s">
        <v>819</v>
      </c>
      <c r="AX61" s="8">
        <v>136</v>
      </c>
      <c r="AY61" s="10">
        <v>0</v>
      </c>
      <c r="AZ61" s="10">
        <v>0</v>
      </c>
      <c r="BA61" s="10">
        <v>0</v>
      </c>
      <c r="BB61" s="10"/>
      <c r="BC61" s="10">
        <v>0</v>
      </c>
      <c r="BD61" s="10"/>
      <c r="BE61" s="10">
        <v>0</v>
      </c>
      <c r="BF61" s="10"/>
      <c r="BG61" s="10">
        <v>0</v>
      </c>
      <c r="BH61" s="10"/>
      <c r="BI61" s="10">
        <v>0</v>
      </c>
      <c r="BJ61" s="10"/>
      <c r="BK61" s="10">
        <v>0</v>
      </c>
      <c r="BL61" s="10"/>
      <c r="BM61" s="10">
        <v>0</v>
      </c>
      <c r="BN61" s="10"/>
      <c r="BO61" s="10">
        <v>0</v>
      </c>
      <c r="BP61" s="10"/>
      <c r="BQ61" s="10">
        <v>0</v>
      </c>
      <c r="BR61" s="10"/>
      <c r="BS61" s="10">
        <v>0</v>
      </c>
      <c r="BT61" s="10" t="s">
        <v>814</v>
      </c>
      <c r="BU61" s="10">
        <v>543639</v>
      </c>
      <c r="BV61" s="10" t="s">
        <v>814</v>
      </c>
      <c r="BW61" s="10">
        <v>1235351</v>
      </c>
      <c r="BX61" s="10" t="s">
        <v>814</v>
      </c>
      <c r="BY61" s="10">
        <v>4364463</v>
      </c>
      <c r="BZ61" s="10" t="s">
        <v>814</v>
      </c>
      <c r="CA61" s="10">
        <v>6946853</v>
      </c>
      <c r="CB61" s="10" t="s">
        <v>814</v>
      </c>
      <c r="CC61" s="10">
        <v>4169506</v>
      </c>
      <c r="CD61" s="10" t="s">
        <v>814</v>
      </c>
      <c r="CE61" s="10">
        <v>1825685</v>
      </c>
      <c r="CF61" s="10" t="s">
        <v>814</v>
      </c>
      <c r="CG61" s="10">
        <v>1049760</v>
      </c>
      <c r="CH61" s="10" t="s">
        <v>814</v>
      </c>
      <c r="CI61" s="10">
        <v>910908</v>
      </c>
      <c r="CJ61" s="10" t="s">
        <v>814</v>
      </c>
      <c r="CK61" s="10">
        <v>1140650</v>
      </c>
      <c r="CL61" s="10" t="s">
        <v>814</v>
      </c>
      <c r="CM61" s="10">
        <v>1208145</v>
      </c>
      <c r="CN61" s="10" t="s">
        <v>814</v>
      </c>
      <c r="CO61" s="10">
        <v>1347299</v>
      </c>
      <c r="CP61" s="10">
        <v>1</v>
      </c>
      <c r="CQ61" s="10"/>
      <c r="CR61" s="10">
        <v>0.39156629999999998</v>
      </c>
      <c r="CS61" s="10">
        <v>1</v>
      </c>
      <c r="CT61" s="10">
        <v>0</v>
      </c>
      <c r="CU61" s="10">
        <v>0</v>
      </c>
      <c r="CV61" s="10">
        <v>0</v>
      </c>
    </row>
    <row r="62" spans="1:101" ht="14" x14ac:dyDescent="0.2">
      <c r="A62" s="28" t="s">
        <v>50</v>
      </c>
      <c r="B62" s="28" t="s">
        <v>205</v>
      </c>
      <c r="C62" s="28" t="s">
        <v>351</v>
      </c>
      <c r="D62" s="28" t="s">
        <v>351</v>
      </c>
      <c r="E62" s="28" t="s">
        <v>351</v>
      </c>
      <c r="F62" s="28">
        <v>221119</v>
      </c>
      <c r="G62" s="28" t="s">
        <v>599</v>
      </c>
      <c r="H62" s="3">
        <v>39428</v>
      </c>
      <c r="I62" s="28">
        <v>2008</v>
      </c>
      <c r="J62" s="28">
        <v>2010</v>
      </c>
      <c r="K62" s="28">
        <v>15</v>
      </c>
      <c r="L62" s="28">
        <v>16</v>
      </c>
      <c r="M62" s="28">
        <v>16</v>
      </c>
      <c r="N62" s="4">
        <v>60000</v>
      </c>
      <c r="O62" s="4">
        <v>921765</v>
      </c>
      <c r="P62" s="28">
        <v>2009</v>
      </c>
      <c r="Q62" s="5">
        <v>10000000</v>
      </c>
      <c r="R62" s="5">
        <v>10000000</v>
      </c>
      <c r="S62" s="6">
        <v>500000000</v>
      </c>
      <c r="T62" s="6">
        <v>346382926</v>
      </c>
      <c r="U62" s="6">
        <v>346382926</v>
      </c>
      <c r="V62" s="6">
        <v>158057000</v>
      </c>
      <c r="W62" s="6">
        <v>158057000</v>
      </c>
      <c r="X62" s="6">
        <v>7905777.9925900009</v>
      </c>
      <c r="Y62" s="6">
        <v>10000000</v>
      </c>
      <c r="Z62" s="6">
        <v>651828.02599999995</v>
      </c>
      <c r="AA62" s="6">
        <v>7253949.9665900012</v>
      </c>
      <c r="AB62" s="6">
        <v>16741216.624089999</v>
      </c>
      <c r="AC62" s="6">
        <v>12951180.200089999</v>
      </c>
      <c r="AD62" s="7">
        <v>0.77361045441904885</v>
      </c>
      <c r="AE62" s="6">
        <v>5035369.2889428567</v>
      </c>
      <c r="AF62" s="6">
        <v>565280</v>
      </c>
      <c r="AG62" s="10" t="s">
        <v>645</v>
      </c>
      <c r="AH62" s="10"/>
      <c r="AI62" s="10" t="s">
        <v>647</v>
      </c>
      <c r="AJ62" s="10"/>
      <c r="AK62" s="10"/>
      <c r="AL62" s="10"/>
      <c r="AM62" s="10"/>
      <c r="AN62" s="10"/>
      <c r="AO62" s="10"/>
      <c r="AP62" s="10"/>
      <c r="AQ62" s="10"/>
      <c r="AR62" s="10">
        <f>942*52</f>
        <v>48984</v>
      </c>
      <c r="AS62" s="10">
        <v>1</v>
      </c>
      <c r="AT62" s="10">
        <v>1</v>
      </c>
      <c r="AU62" s="10">
        <v>0</v>
      </c>
      <c r="AV62" s="10"/>
      <c r="AW62" s="8" t="s">
        <v>835</v>
      </c>
      <c r="AX62" s="8">
        <v>170</v>
      </c>
      <c r="AY62" s="10">
        <v>0</v>
      </c>
      <c r="AZ62" s="10">
        <v>0</v>
      </c>
      <c r="BA62" s="10">
        <v>0</v>
      </c>
      <c r="BB62" s="10"/>
      <c r="BC62" s="10">
        <v>0</v>
      </c>
      <c r="BD62" s="10"/>
      <c r="BE62" s="10">
        <v>0</v>
      </c>
      <c r="BF62" s="10"/>
      <c r="BG62" s="10">
        <v>0</v>
      </c>
      <c r="BH62" s="10"/>
      <c r="BI62" s="10">
        <v>0</v>
      </c>
      <c r="BJ62" s="10"/>
      <c r="BK62" s="10">
        <v>0</v>
      </c>
      <c r="BL62" s="10"/>
      <c r="BM62" s="10">
        <v>0</v>
      </c>
      <c r="BN62" s="10"/>
      <c r="BO62" s="10">
        <v>0</v>
      </c>
      <c r="BP62" s="10"/>
      <c r="BQ62" s="10">
        <v>0</v>
      </c>
      <c r="BR62" s="10"/>
      <c r="BS62" s="10">
        <v>0</v>
      </c>
      <c r="BT62" s="10"/>
      <c r="BU62" s="10">
        <v>0</v>
      </c>
      <c r="BV62" s="10"/>
      <c r="BW62" s="10">
        <v>0</v>
      </c>
      <c r="BX62" s="10"/>
      <c r="BY62" s="10">
        <v>0</v>
      </c>
      <c r="BZ62" s="10"/>
      <c r="CA62" s="10">
        <v>0</v>
      </c>
      <c r="CB62" s="10"/>
      <c r="CC62" s="10">
        <v>0</v>
      </c>
      <c r="CD62" s="10" t="s">
        <v>814</v>
      </c>
      <c r="CE62" s="10">
        <v>131974</v>
      </c>
      <c r="CF62" s="10"/>
      <c r="CG62" s="10">
        <v>0</v>
      </c>
      <c r="CH62" s="10"/>
      <c r="CI62" s="10">
        <v>0</v>
      </c>
      <c r="CJ62" s="10"/>
      <c r="CK62" s="10">
        <v>0</v>
      </c>
      <c r="CL62" s="10"/>
      <c r="CM62" s="10">
        <v>0</v>
      </c>
      <c r="CN62" s="10" t="s">
        <v>814</v>
      </c>
      <c r="CO62" s="10">
        <v>0</v>
      </c>
      <c r="CP62" s="10">
        <v>1</v>
      </c>
      <c r="CQ62" s="10"/>
      <c r="CR62" s="10">
        <v>0.38879619999999998</v>
      </c>
      <c r="CS62" s="10">
        <v>1</v>
      </c>
      <c r="CT62" s="10">
        <v>0</v>
      </c>
      <c r="CU62" s="10">
        <v>0</v>
      </c>
      <c r="CV62" s="10">
        <v>0</v>
      </c>
    </row>
    <row r="63" spans="1:101" ht="14" x14ac:dyDescent="0.2">
      <c r="A63" s="28" t="s">
        <v>51</v>
      </c>
      <c r="B63" s="28" t="s">
        <v>206</v>
      </c>
      <c r="C63" s="28" t="s">
        <v>352</v>
      </c>
      <c r="D63" s="28" t="s">
        <v>352</v>
      </c>
      <c r="E63" s="28" t="s">
        <v>352</v>
      </c>
      <c r="F63" s="28">
        <v>221119</v>
      </c>
      <c r="G63" s="28" t="s">
        <v>599</v>
      </c>
      <c r="H63" s="3">
        <v>39433</v>
      </c>
      <c r="I63" s="28">
        <v>2008</v>
      </c>
      <c r="J63" s="28">
        <v>2010</v>
      </c>
      <c r="K63" s="28">
        <v>4</v>
      </c>
      <c r="L63" s="28">
        <v>7</v>
      </c>
      <c r="M63" s="28">
        <v>7</v>
      </c>
      <c r="N63" s="4">
        <v>66346.42</v>
      </c>
      <c r="O63" s="4">
        <v>495242.66</v>
      </c>
      <c r="P63" s="28">
        <v>2008</v>
      </c>
      <c r="Q63" s="5">
        <v>10000000</v>
      </c>
      <c r="R63" s="5">
        <v>10000000</v>
      </c>
      <c r="S63" s="6">
        <v>89700000</v>
      </c>
      <c r="T63" s="6">
        <v>109524713</v>
      </c>
      <c r="U63" s="6">
        <v>110693589</v>
      </c>
      <c r="V63" s="6">
        <v>58543287</v>
      </c>
      <c r="W63" s="6">
        <v>58543287</v>
      </c>
      <c r="X63" s="6">
        <v>3810857.7104000002</v>
      </c>
      <c r="Y63" s="6">
        <v>10000000</v>
      </c>
      <c r="Z63" s="6">
        <v>1582114.2479999999</v>
      </c>
      <c r="AA63" s="6">
        <v>2228743.4624000005</v>
      </c>
      <c r="AB63" s="6">
        <v>7905698.233034132</v>
      </c>
      <c r="AC63" s="6">
        <v>5249979.2431423776</v>
      </c>
      <c r="AD63" s="7">
        <v>0.66407534013949898</v>
      </c>
      <c r="AE63" s="6">
        <v>2076481.5578826778</v>
      </c>
      <c r="AF63" s="6">
        <v>58773.923904641066</v>
      </c>
      <c r="AG63" s="10" t="s">
        <v>645</v>
      </c>
      <c r="AH63" s="10" t="s">
        <v>653</v>
      </c>
      <c r="AI63" s="10" t="s">
        <v>647</v>
      </c>
      <c r="AJ63" s="10"/>
      <c r="AK63" s="10"/>
      <c r="AL63" s="10"/>
      <c r="AM63" s="10"/>
      <c r="AN63" s="10"/>
      <c r="AO63" s="10"/>
      <c r="AP63" s="10"/>
      <c r="AQ63" s="10"/>
      <c r="AR63" s="10">
        <f>850*52</f>
        <v>44200</v>
      </c>
      <c r="AS63" s="10">
        <v>0</v>
      </c>
      <c r="AT63" s="10">
        <v>0</v>
      </c>
      <c r="AU63" s="10">
        <v>0</v>
      </c>
      <c r="AV63" s="10" t="s">
        <v>910</v>
      </c>
      <c r="AW63" s="8" t="s">
        <v>846</v>
      </c>
      <c r="AX63" s="8">
        <v>739</v>
      </c>
      <c r="AY63" s="10">
        <v>791721</v>
      </c>
      <c r="AZ63" s="10">
        <v>0</v>
      </c>
      <c r="BA63" s="10">
        <v>0</v>
      </c>
      <c r="BB63" s="10"/>
      <c r="BC63" s="10">
        <v>0</v>
      </c>
      <c r="BD63" s="10"/>
      <c r="BE63" s="10">
        <v>0</v>
      </c>
      <c r="BF63" s="10"/>
      <c r="BG63" s="10">
        <v>0</v>
      </c>
      <c r="BH63" s="10"/>
      <c r="BI63" s="10">
        <v>0</v>
      </c>
      <c r="BJ63" s="10"/>
      <c r="BK63" s="10">
        <v>0</v>
      </c>
      <c r="BL63" s="10"/>
      <c r="BM63" s="10">
        <v>0</v>
      </c>
      <c r="BN63" s="10"/>
      <c r="BO63" s="10">
        <v>0</v>
      </c>
      <c r="BP63" s="10"/>
      <c r="BQ63" s="10">
        <v>0</v>
      </c>
      <c r="BR63" s="10"/>
      <c r="BS63" s="10">
        <v>0</v>
      </c>
      <c r="BT63" s="10"/>
      <c r="BU63" s="10">
        <v>0</v>
      </c>
      <c r="BV63" s="10"/>
      <c r="BW63" s="10">
        <v>0</v>
      </c>
      <c r="BX63" s="10" t="s">
        <v>814</v>
      </c>
      <c r="BY63" s="10">
        <v>17180</v>
      </c>
      <c r="BZ63" s="10" t="s">
        <v>814</v>
      </c>
      <c r="CA63" s="10">
        <v>287116</v>
      </c>
      <c r="CB63" s="10" t="s">
        <v>814</v>
      </c>
      <c r="CC63" s="10">
        <v>821151</v>
      </c>
      <c r="CD63" s="10" t="s">
        <v>814</v>
      </c>
      <c r="CE63" s="10">
        <v>2096966</v>
      </c>
      <c r="CF63" s="10" t="s">
        <v>814</v>
      </c>
      <c r="CG63" s="10">
        <v>1019432</v>
      </c>
      <c r="CH63" s="10" t="s">
        <v>814</v>
      </c>
      <c r="CI63" s="10">
        <v>2496625</v>
      </c>
      <c r="CJ63" s="10" t="s">
        <v>814</v>
      </c>
      <c r="CK63" s="10">
        <v>3225194</v>
      </c>
      <c r="CL63" s="10" t="s">
        <v>814</v>
      </c>
      <c r="CM63" s="10">
        <v>2220897</v>
      </c>
      <c r="CN63" s="10" t="s">
        <v>814</v>
      </c>
      <c r="CO63" s="10">
        <v>1706398</v>
      </c>
      <c r="CP63" s="10">
        <v>1</v>
      </c>
      <c r="CQ63" s="10"/>
      <c r="CR63" s="10">
        <v>0.39552199999999998</v>
      </c>
      <c r="CS63" s="10">
        <v>1</v>
      </c>
      <c r="CT63" s="10">
        <v>0</v>
      </c>
      <c r="CU63" s="10">
        <v>0</v>
      </c>
      <c r="CV63" s="10">
        <v>0</v>
      </c>
    </row>
    <row r="64" spans="1:101" ht="14" x14ac:dyDescent="0.2">
      <c r="A64" s="28" t="s">
        <v>47</v>
      </c>
      <c r="B64" s="28" t="s">
        <v>207</v>
      </c>
      <c r="C64" s="28" t="s">
        <v>353</v>
      </c>
      <c r="D64" s="28" t="s">
        <v>353</v>
      </c>
      <c r="E64" s="28" t="s">
        <v>572</v>
      </c>
      <c r="F64" s="28">
        <v>221119</v>
      </c>
      <c r="G64" s="28" t="s">
        <v>599</v>
      </c>
      <c r="H64" s="3">
        <v>39421</v>
      </c>
      <c r="I64" s="28">
        <v>2008</v>
      </c>
      <c r="J64" s="28">
        <v>2010</v>
      </c>
      <c r="K64" s="28">
        <v>6</v>
      </c>
      <c r="L64" s="28">
        <v>10</v>
      </c>
      <c r="M64" s="28">
        <v>10</v>
      </c>
      <c r="N64" s="4">
        <v>43712</v>
      </c>
      <c r="O64" s="4">
        <v>437120</v>
      </c>
      <c r="P64" s="28">
        <v>2008</v>
      </c>
      <c r="Q64" s="5">
        <v>10000000</v>
      </c>
      <c r="R64" s="5">
        <v>10000000</v>
      </c>
      <c r="S64" s="6">
        <v>83000000</v>
      </c>
      <c r="T64" s="6">
        <v>76462620</v>
      </c>
      <c r="U64" s="6">
        <v>76462620</v>
      </c>
      <c r="V64" s="6">
        <v>42470900</v>
      </c>
      <c r="W64" s="6">
        <v>42470900</v>
      </c>
      <c r="X64" s="6">
        <v>3118130.7039999999</v>
      </c>
      <c r="Y64" s="6">
        <v>10000000</v>
      </c>
      <c r="Z64" s="6">
        <v>1254994.2080000001</v>
      </c>
      <c r="AA64" s="6">
        <v>1863136.4959999998</v>
      </c>
      <c r="AB64" s="6">
        <v>5192044.6417643437</v>
      </c>
      <c r="AC64" s="6">
        <v>3549228.2029359997</v>
      </c>
      <c r="AD64" s="7">
        <v>0.68358969304430184</v>
      </c>
      <c r="AE64" s="6">
        <v>1386185.6756886858</v>
      </c>
      <c r="AF64" s="6">
        <v>83016</v>
      </c>
      <c r="AG64" s="10" t="s">
        <v>645</v>
      </c>
      <c r="AH64" s="10"/>
      <c r="AI64" s="10" t="s">
        <v>647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>
        <v>1</v>
      </c>
      <c r="AT64" s="10">
        <v>0</v>
      </c>
      <c r="AU64" s="10">
        <v>0</v>
      </c>
      <c r="AV64" s="10"/>
      <c r="AW64" s="8" t="s">
        <v>847</v>
      </c>
      <c r="AX64" s="8">
        <v>289</v>
      </c>
      <c r="AY64" s="10">
        <v>0</v>
      </c>
      <c r="AZ64" s="10">
        <v>0</v>
      </c>
      <c r="BA64" s="10">
        <v>0</v>
      </c>
      <c r="BB64" s="10"/>
      <c r="BC64" s="10">
        <v>0</v>
      </c>
      <c r="BD64" s="10"/>
      <c r="BE64" s="10">
        <v>0</v>
      </c>
      <c r="BF64" s="10"/>
      <c r="BG64" s="10">
        <v>0</v>
      </c>
      <c r="BH64" s="10"/>
      <c r="BI64" s="10">
        <v>0</v>
      </c>
      <c r="BJ64" s="10"/>
      <c r="BK64" s="10">
        <v>0</v>
      </c>
      <c r="BL64" s="10"/>
      <c r="BM64" s="10">
        <v>0</v>
      </c>
      <c r="BN64" s="10"/>
      <c r="BO64" s="10">
        <v>0</v>
      </c>
      <c r="BP64" s="10"/>
      <c r="BQ64" s="10">
        <v>0</v>
      </c>
      <c r="BR64" s="10"/>
      <c r="BS64" s="10">
        <v>0</v>
      </c>
      <c r="BT64" s="10"/>
      <c r="BU64" s="10">
        <v>0</v>
      </c>
      <c r="BV64" s="10"/>
      <c r="BW64" s="10">
        <v>0</v>
      </c>
      <c r="BX64" s="10"/>
      <c r="BY64" s="10">
        <v>0</v>
      </c>
      <c r="BZ64" s="10" t="s">
        <v>814</v>
      </c>
      <c r="CA64" s="10">
        <v>0</v>
      </c>
      <c r="CB64" s="10" t="s">
        <v>814</v>
      </c>
      <c r="CC64" s="10">
        <v>0</v>
      </c>
      <c r="CD64" s="10" t="s">
        <v>814</v>
      </c>
      <c r="CE64" s="10">
        <v>798483</v>
      </c>
      <c r="CF64" s="10" t="s">
        <v>814</v>
      </c>
      <c r="CG64" s="10">
        <v>672764</v>
      </c>
      <c r="CH64" s="10" t="s">
        <v>814</v>
      </c>
      <c r="CI64" s="10">
        <v>257735</v>
      </c>
      <c r="CJ64" s="10" t="s">
        <v>814</v>
      </c>
      <c r="CK64" s="10">
        <v>456215</v>
      </c>
      <c r="CL64" s="10" t="s">
        <v>814</v>
      </c>
      <c r="CM64" s="10">
        <v>0</v>
      </c>
      <c r="CN64" s="10" t="s">
        <v>814</v>
      </c>
      <c r="CO64" s="10">
        <v>0</v>
      </c>
      <c r="CP64" s="10">
        <v>1</v>
      </c>
      <c r="CQ64" s="10"/>
      <c r="CR64" s="10">
        <v>0.39055990000000002</v>
      </c>
      <c r="CS64" s="10">
        <v>1</v>
      </c>
      <c r="CT64" s="10">
        <v>0</v>
      </c>
      <c r="CU64" s="10">
        <v>0</v>
      </c>
      <c r="CV64" s="10">
        <v>0</v>
      </c>
    </row>
    <row r="65" spans="1:101" ht="14" x14ac:dyDescent="0.2">
      <c r="A65" s="28" t="s">
        <v>19</v>
      </c>
      <c r="B65" s="28" t="s">
        <v>166</v>
      </c>
      <c r="C65" s="28" t="s">
        <v>354</v>
      </c>
      <c r="D65" s="28" t="s">
        <v>354</v>
      </c>
      <c r="E65" s="28" t="s">
        <v>573</v>
      </c>
      <c r="F65" s="28">
        <v>324110</v>
      </c>
      <c r="G65" s="28" t="s">
        <v>598</v>
      </c>
      <c r="H65" s="3">
        <v>39429</v>
      </c>
      <c r="I65" s="28">
        <v>2008</v>
      </c>
      <c r="J65" s="28">
        <v>2010</v>
      </c>
      <c r="K65" s="28">
        <v>2</v>
      </c>
      <c r="L65" s="28">
        <v>16</v>
      </c>
      <c r="M65" s="28">
        <v>16</v>
      </c>
      <c r="N65" s="4">
        <v>80000</v>
      </c>
      <c r="O65" s="4">
        <v>1280000</v>
      </c>
      <c r="P65" s="28">
        <v>2009</v>
      </c>
      <c r="Q65" s="5">
        <v>30000000</v>
      </c>
      <c r="R65" s="5">
        <v>30000000</v>
      </c>
      <c r="S65" s="6">
        <v>224950000</v>
      </c>
      <c r="T65" s="6">
        <v>231416816</v>
      </c>
      <c r="U65" s="6">
        <v>711458830</v>
      </c>
      <c r="V65" s="6">
        <v>206624900</v>
      </c>
      <c r="W65" s="6">
        <v>206624900</v>
      </c>
      <c r="X65" s="6">
        <v>7974100.9919999996</v>
      </c>
      <c r="Y65" s="6">
        <v>30000000</v>
      </c>
      <c r="Z65" s="6">
        <v>1598893.92</v>
      </c>
      <c r="AA65" s="6">
        <v>6375207.0719999997</v>
      </c>
      <c r="AB65" s="6">
        <v>25352500.991999999</v>
      </c>
      <c r="AC65" s="6">
        <v>14862780.192</v>
      </c>
      <c r="AD65" s="7">
        <v>0.58624512811142226</v>
      </c>
      <c r="AE65" s="6">
        <v>7012991.4628571421</v>
      </c>
      <c r="AF65" s="6">
        <v>613288</v>
      </c>
      <c r="AG65" s="10" t="s">
        <v>645</v>
      </c>
      <c r="AH65" s="10" t="s">
        <v>648</v>
      </c>
      <c r="AI65" s="10" t="s">
        <v>598</v>
      </c>
      <c r="AJ65" s="10"/>
      <c r="AK65" s="10"/>
      <c r="AL65" s="10"/>
      <c r="AM65" s="10"/>
      <c r="AN65" s="10"/>
      <c r="AO65" s="10"/>
      <c r="AP65" s="10"/>
      <c r="AQ65" s="10"/>
      <c r="AR65" s="10">
        <f>1346*52</f>
        <v>69992</v>
      </c>
      <c r="AS65" s="10">
        <v>0</v>
      </c>
      <c r="AT65" s="10">
        <v>1</v>
      </c>
      <c r="AU65" s="10">
        <v>0</v>
      </c>
      <c r="AV65" s="10"/>
      <c r="AW65" s="8" t="s">
        <v>816</v>
      </c>
      <c r="AX65" s="8">
        <v>8826</v>
      </c>
      <c r="AY65" s="10">
        <v>0</v>
      </c>
      <c r="AZ65" s="10">
        <v>0</v>
      </c>
      <c r="BA65" s="10">
        <v>0</v>
      </c>
      <c r="BB65" s="10"/>
      <c r="BC65" s="10">
        <v>0</v>
      </c>
      <c r="BD65" s="10"/>
      <c r="BE65" s="10">
        <v>0</v>
      </c>
      <c r="BF65" s="10"/>
      <c r="BG65" s="10">
        <v>0</v>
      </c>
      <c r="BH65" s="10"/>
      <c r="BI65" s="10">
        <v>0</v>
      </c>
      <c r="BJ65" s="10"/>
      <c r="BK65" s="10">
        <v>0</v>
      </c>
      <c r="BL65" s="10"/>
      <c r="BM65" s="10">
        <v>0</v>
      </c>
      <c r="BN65" s="10"/>
      <c r="BO65" s="10">
        <v>0</v>
      </c>
      <c r="BP65" s="10"/>
      <c r="BQ65" s="10">
        <v>0</v>
      </c>
      <c r="BR65" s="10"/>
      <c r="BS65" s="10">
        <v>0</v>
      </c>
      <c r="BT65" s="10"/>
      <c r="BU65" s="10">
        <v>0</v>
      </c>
      <c r="BV65" s="10"/>
      <c r="BW65" s="10">
        <v>0</v>
      </c>
      <c r="BX65" s="10" t="s">
        <v>814</v>
      </c>
      <c r="BY65" s="10">
        <v>0</v>
      </c>
      <c r="BZ65" s="10" t="s">
        <v>814</v>
      </c>
      <c r="CA65" s="10">
        <v>0</v>
      </c>
      <c r="CB65" s="10" t="s">
        <v>814</v>
      </c>
      <c r="CC65" s="10">
        <v>0</v>
      </c>
      <c r="CD65" s="10" t="s">
        <v>814</v>
      </c>
      <c r="CE65" s="10">
        <v>0</v>
      </c>
      <c r="CF65" s="10" t="s">
        <v>814</v>
      </c>
      <c r="CG65" s="10">
        <v>0</v>
      </c>
      <c r="CH65" s="10" t="s">
        <v>814</v>
      </c>
      <c r="CI65" s="10">
        <v>0</v>
      </c>
      <c r="CJ65" s="10" t="s">
        <v>814</v>
      </c>
      <c r="CK65" s="10">
        <v>0</v>
      </c>
      <c r="CL65" s="10" t="s">
        <v>814</v>
      </c>
      <c r="CM65" s="10">
        <v>0</v>
      </c>
      <c r="CN65" s="10" t="s">
        <v>814</v>
      </c>
      <c r="CO65" s="10">
        <v>0</v>
      </c>
      <c r="CP65" s="10">
        <v>1</v>
      </c>
      <c r="CQ65" s="10"/>
      <c r="CR65" s="10">
        <v>0.47184920000000002</v>
      </c>
      <c r="CS65" s="10">
        <v>0</v>
      </c>
      <c r="CT65" s="10">
        <v>1</v>
      </c>
      <c r="CU65" s="10">
        <v>0</v>
      </c>
      <c r="CV65" s="10">
        <v>0</v>
      </c>
      <c r="CW65" s="27">
        <v>0</v>
      </c>
    </row>
    <row r="66" spans="1:101" ht="14" x14ac:dyDescent="0.2">
      <c r="A66" s="28" t="s">
        <v>14</v>
      </c>
      <c r="B66" s="28" t="s">
        <v>174</v>
      </c>
      <c r="C66" s="28" t="s">
        <v>355</v>
      </c>
      <c r="D66" s="28" t="s">
        <v>509</v>
      </c>
      <c r="E66" s="28" t="s">
        <v>509</v>
      </c>
      <c r="F66" s="28">
        <v>221119</v>
      </c>
      <c r="G66" s="28" t="s">
        <v>599</v>
      </c>
      <c r="H66" s="3">
        <v>39760</v>
      </c>
      <c r="I66" s="28">
        <v>2009</v>
      </c>
      <c r="J66" s="28">
        <v>2010</v>
      </c>
      <c r="K66" s="28">
        <v>3</v>
      </c>
      <c r="L66" s="28">
        <v>2</v>
      </c>
      <c r="M66" s="28">
        <v>2</v>
      </c>
      <c r="N66" s="4">
        <v>73938</v>
      </c>
      <c r="O66" s="4">
        <v>147876</v>
      </c>
      <c r="P66" s="28">
        <v>2009</v>
      </c>
      <c r="Q66" s="5">
        <v>10000000</v>
      </c>
      <c r="R66" s="5">
        <v>10000000</v>
      </c>
      <c r="S66" s="6">
        <v>325000000</v>
      </c>
      <c r="T66" s="6">
        <v>325000000</v>
      </c>
      <c r="U66" s="6">
        <v>32809041</v>
      </c>
      <c r="V66" s="6">
        <v>218844930</v>
      </c>
      <c r="W66" s="6">
        <v>218844930</v>
      </c>
      <c r="X66" s="6">
        <v>12569282.492000001</v>
      </c>
      <c r="Y66" s="6">
        <v>10000000</v>
      </c>
      <c r="Z66" s="6">
        <v>5812512.6592000006</v>
      </c>
      <c r="AA66" s="6">
        <v>6756769.8328</v>
      </c>
      <c r="AB66" s="6">
        <v>28319114.414240003</v>
      </c>
      <c r="AC66" s="6">
        <v>21751334.160399999</v>
      </c>
      <c r="AD66" s="7">
        <v>0.76807960313414825</v>
      </c>
      <c r="AE66" s="6">
        <v>8578462.8575400021</v>
      </c>
      <c r="AF66" s="6">
        <v>166009</v>
      </c>
      <c r="AG66" s="10" t="s">
        <v>645</v>
      </c>
      <c r="AH66" s="10"/>
      <c r="AI66" s="10" t="s">
        <v>647</v>
      </c>
      <c r="AJ66" s="10"/>
      <c r="AK66" s="10"/>
      <c r="AL66" s="10"/>
      <c r="AM66" s="10"/>
      <c r="AN66" s="10"/>
      <c r="AO66" s="10"/>
      <c r="AP66" s="10"/>
      <c r="AQ66" s="10"/>
      <c r="AR66" s="10">
        <f>700*52</f>
        <v>36400</v>
      </c>
      <c r="AS66" s="10">
        <v>0</v>
      </c>
      <c r="AT66" s="10">
        <v>1</v>
      </c>
      <c r="AU66" s="10">
        <v>1</v>
      </c>
      <c r="AV66" s="10"/>
      <c r="AW66" s="8" t="s">
        <v>825</v>
      </c>
      <c r="AX66" s="8">
        <v>241</v>
      </c>
      <c r="AY66" s="10">
        <v>0</v>
      </c>
      <c r="AZ66" s="10">
        <v>0</v>
      </c>
      <c r="BA66" s="10">
        <v>0</v>
      </c>
      <c r="BB66" s="10"/>
      <c r="BC66" s="10">
        <v>0</v>
      </c>
      <c r="BD66" s="10"/>
      <c r="BE66" s="10">
        <v>0</v>
      </c>
      <c r="BF66" s="10"/>
      <c r="BG66" s="10">
        <v>0</v>
      </c>
      <c r="BH66" s="10"/>
      <c r="BI66" s="10">
        <v>0</v>
      </c>
      <c r="BJ66" s="10"/>
      <c r="BK66" s="10">
        <v>0</v>
      </c>
      <c r="BL66" s="10"/>
      <c r="BM66" s="10">
        <v>0</v>
      </c>
      <c r="BN66" s="10"/>
      <c r="BO66" s="10">
        <v>0</v>
      </c>
      <c r="BP66" s="10"/>
      <c r="BQ66" s="10">
        <v>0</v>
      </c>
      <c r="BR66" s="10"/>
      <c r="BS66" s="10">
        <v>0</v>
      </c>
      <c r="BT66" s="10"/>
      <c r="BU66" s="10">
        <v>0</v>
      </c>
      <c r="BV66" s="10"/>
      <c r="BW66" s="10">
        <v>0</v>
      </c>
      <c r="BX66" s="10"/>
      <c r="BY66" s="10">
        <v>0</v>
      </c>
      <c r="BZ66" s="10"/>
      <c r="CA66" s="10">
        <v>0</v>
      </c>
      <c r="CB66" s="10" t="s">
        <v>814</v>
      </c>
      <c r="CC66" s="10">
        <v>0</v>
      </c>
      <c r="CD66" s="10" t="s">
        <v>814</v>
      </c>
      <c r="CE66" s="10">
        <v>2040680</v>
      </c>
      <c r="CF66" s="10" t="s">
        <v>814</v>
      </c>
      <c r="CG66" s="10">
        <v>1201461</v>
      </c>
      <c r="CH66" s="10"/>
      <c r="CI66" s="10">
        <v>0</v>
      </c>
      <c r="CJ66" s="10"/>
      <c r="CK66" s="10">
        <v>0</v>
      </c>
      <c r="CL66" s="10"/>
      <c r="CM66" s="10">
        <v>0</v>
      </c>
      <c r="CN66" s="10" t="s">
        <v>814</v>
      </c>
      <c r="CO66" s="10">
        <v>0</v>
      </c>
      <c r="CP66" s="10">
        <v>1</v>
      </c>
      <c r="CQ66" s="10"/>
      <c r="CR66" s="10">
        <v>0.39438790000000001</v>
      </c>
      <c r="CS66" s="10">
        <v>1</v>
      </c>
      <c r="CT66" s="10">
        <v>0</v>
      </c>
      <c r="CU66" s="10">
        <v>0</v>
      </c>
      <c r="CV66" s="10">
        <v>0</v>
      </c>
    </row>
    <row r="67" spans="1:101" ht="14" x14ac:dyDescent="0.2">
      <c r="A67" s="28" t="s">
        <v>52</v>
      </c>
      <c r="B67" s="28" t="s">
        <v>208</v>
      </c>
      <c r="C67" s="28" t="s">
        <v>356</v>
      </c>
      <c r="D67" s="28" t="s">
        <v>356</v>
      </c>
      <c r="E67" s="28" t="s">
        <v>356</v>
      </c>
      <c r="F67" s="28">
        <v>221119</v>
      </c>
      <c r="G67" s="28" t="s">
        <v>599</v>
      </c>
      <c r="H67" s="3">
        <v>39762</v>
      </c>
      <c r="I67" s="28">
        <v>2009</v>
      </c>
      <c r="J67" s="28">
        <v>2011</v>
      </c>
      <c r="K67" s="28">
        <v>5</v>
      </c>
      <c r="L67" s="28">
        <v>8</v>
      </c>
      <c r="M67" s="28">
        <v>8</v>
      </c>
      <c r="N67" s="4">
        <v>51279</v>
      </c>
      <c r="O67" s="4">
        <v>424368</v>
      </c>
      <c r="P67" s="28">
        <v>2010</v>
      </c>
      <c r="Q67" s="5">
        <v>10000000</v>
      </c>
      <c r="R67" s="5">
        <v>10000000</v>
      </c>
      <c r="S67" s="6">
        <v>10000000</v>
      </c>
      <c r="T67" s="6">
        <v>154111522</v>
      </c>
      <c r="U67" s="6">
        <v>154111522</v>
      </c>
      <c r="V67" s="6">
        <v>48068550</v>
      </c>
      <c r="W67" s="6">
        <v>48068550</v>
      </c>
      <c r="X67" s="6">
        <v>3648609.1967000002</v>
      </c>
      <c r="Y67" s="6">
        <v>10000000</v>
      </c>
      <c r="Z67" s="6">
        <v>2142249.0907999999</v>
      </c>
      <c r="AA67" s="6">
        <v>1506360.1059000003</v>
      </c>
      <c r="AB67" s="6">
        <v>7817003.4254000001</v>
      </c>
      <c r="AC67" s="6">
        <v>5285563.1050365008</v>
      </c>
      <c r="AD67" s="7">
        <v>0.67616231148907757</v>
      </c>
      <c r="AE67" s="6">
        <v>2054689.4957151613</v>
      </c>
      <c r="AF67" s="6">
        <v>81082.866812096501</v>
      </c>
      <c r="AG67" s="10" t="s">
        <v>645</v>
      </c>
      <c r="AH67" s="10"/>
      <c r="AI67" s="10" t="s">
        <v>647</v>
      </c>
      <c r="AJ67" s="10"/>
      <c r="AK67" s="10"/>
      <c r="AL67" s="10"/>
      <c r="AM67" s="10"/>
      <c r="AN67" s="10"/>
      <c r="AO67" s="10"/>
      <c r="AP67" s="10"/>
      <c r="AQ67" s="10"/>
      <c r="AR67" s="10">
        <f>800*52</f>
        <v>41600</v>
      </c>
      <c r="AS67" s="10">
        <v>1</v>
      </c>
      <c r="AT67" s="10">
        <v>1</v>
      </c>
      <c r="AU67" s="10">
        <v>0</v>
      </c>
      <c r="AV67" s="10"/>
      <c r="AW67" s="8" t="s">
        <v>849</v>
      </c>
      <c r="AX67" s="8">
        <v>224</v>
      </c>
      <c r="AY67" s="10">
        <v>0</v>
      </c>
      <c r="AZ67" s="10">
        <v>0</v>
      </c>
      <c r="BA67" s="10">
        <v>0</v>
      </c>
      <c r="BB67" s="10"/>
      <c r="BC67" s="10">
        <v>0</v>
      </c>
      <c r="BD67" s="10"/>
      <c r="BE67" s="10">
        <v>0</v>
      </c>
      <c r="BF67" s="10"/>
      <c r="BG67" s="10">
        <v>0</v>
      </c>
      <c r="BH67" s="10"/>
      <c r="BI67" s="10">
        <v>0</v>
      </c>
      <c r="BJ67" s="10"/>
      <c r="BK67" s="10">
        <v>0</v>
      </c>
      <c r="BL67" s="10"/>
      <c r="BM67" s="10">
        <v>0</v>
      </c>
      <c r="BN67" s="10"/>
      <c r="BO67" s="10">
        <v>0</v>
      </c>
      <c r="BP67" s="10" t="s">
        <v>814</v>
      </c>
      <c r="BQ67" s="10">
        <v>507348</v>
      </c>
      <c r="BR67" s="10" t="s">
        <v>814</v>
      </c>
      <c r="BS67" s="10">
        <v>409573</v>
      </c>
      <c r="BT67" s="10" t="s">
        <v>814</v>
      </c>
      <c r="BU67" s="10">
        <v>405449</v>
      </c>
      <c r="BV67" s="10" t="s">
        <v>814</v>
      </c>
      <c r="BW67" s="10">
        <v>227767</v>
      </c>
      <c r="BX67" s="10" t="s">
        <v>814</v>
      </c>
      <c r="BY67" s="10">
        <v>0</v>
      </c>
      <c r="BZ67" s="10" t="s">
        <v>814</v>
      </c>
      <c r="CA67" s="10">
        <v>0</v>
      </c>
      <c r="CB67" s="10" t="s">
        <v>814</v>
      </c>
      <c r="CC67" s="10">
        <v>7217</v>
      </c>
      <c r="CD67" s="10" t="s">
        <v>814</v>
      </c>
      <c r="CE67" s="10">
        <v>349603</v>
      </c>
      <c r="CF67" s="10" t="s">
        <v>814</v>
      </c>
      <c r="CG67" s="10">
        <v>173322</v>
      </c>
      <c r="CH67" s="10"/>
      <c r="CI67" s="10">
        <v>0</v>
      </c>
      <c r="CJ67" s="10" t="s">
        <v>814</v>
      </c>
      <c r="CK67" s="10">
        <v>43393</v>
      </c>
      <c r="CL67" s="10" t="s">
        <v>814</v>
      </c>
      <c r="CM67" s="10">
        <v>8320</v>
      </c>
      <c r="CN67" s="10" t="s">
        <v>814</v>
      </c>
      <c r="CO67" s="10">
        <v>43632</v>
      </c>
      <c r="CP67" s="10">
        <v>1</v>
      </c>
      <c r="CQ67" s="10"/>
      <c r="CR67" s="10">
        <v>0.38873609999999997</v>
      </c>
      <c r="CS67" s="10">
        <v>1</v>
      </c>
      <c r="CT67" s="10">
        <v>0</v>
      </c>
      <c r="CU67" s="10">
        <v>0</v>
      </c>
      <c r="CV67" s="10">
        <v>0</v>
      </c>
    </row>
    <row r="68" spans="1:101" ht="14" x14ac:dyDescent="0.2">
      <c r="A68" s="28" t="s">
        <v>53</v>
      </c>
      <c r="B68" s="28" t="s">
        <v>209</v>
      </c>
      <c r="C68" s="28" t="s">
        <v>357</v>
      </c>
      <c r="D68" s="28" t="s">
        <v>357</v>
      </c>
      <c r="E68" s="28" t="s">
        <v>574</v>
      </c>
      <c r="F68" s="28">
        <v>221119</v>
      </c>
      <c r="G68" s="28" t="s">
        <v>599</v>
      </c>
      <c r="H68" s="3">
        <v>39734</v>
      </c>
      <c r="I68" s="28">
        <v>2009</v>
      </c>
      <c r="J68" s="28">
        <v>2011</v>
      </c>
      <c r="K68" s="28">
        <v>6</v>
      </c>
      <c r="L68" s="28">
        <v>7</v>
      </c>
      <c r="M68" s="28">
        <v>7</v>
      </c>
      <c r="N68" s="4">
        <v>37431.9</v>
      </c>
      <c r="O68" s="4">
        <v>262023.30000000002</v>
      </c>
      <c r="P68" s="28">
        <v>2009</v>
      </c>
      <c r="Q68" s="5">
        <v>10000000</v>
      </c>
      <c r="R68" s="5">
        <v>10000000</v>
      </c>
      <c r="S68" s="6">
        <v>11000000</v>
      </c>
      <c r="T68" s="6">
        <v>289734590</v>
      </c>
      <c r="U68" s="6">
        <v>289734590</v>
      </c>
      <c r="V68" s="6">
        <v>201253651</v>
      </c>
      <c r="W68" s="6">
        <v>201253651</v>
      </c>
      <c r="X68" s="6">
        <v>11764994.117534</v>
      </c>
      <c r="Y68" s="6">
        <v>10000000</v>
      </c>
      <c r="Z68" s="6">
        <v>5479908.3101799991</v>
      </c>
      <c r="AA68" s="6">
        <v>6285085.8073540013</v>
      </c>
      <c r="AB68" s="6">
        <v>26208429.290019318</v>
      </c>
      <c r="AC68" s="6">
        <v>20226061.463604547</v>
      </c>
      <c r="AD68" s="7">
        <v>0.77173878830300702</v>
      </c>
      <c r="AE68" s="6">
        <v>6091127.1180709358</v>
      </c>
      <c r="AF68" s="6">
        <v>782231.82965093479</v>
      </c>
      <c r="AG68" s="10" t="s">
        <v>645</v>
      </c>
      <c r="AH68" s="10"/>
      <c r="AI68" s="10" t="s">
        <v>647</v>
      </c>
      <c r="AJ68" s="10"/>
      <c r="AK68" s="10"/>
      <c r="AL68" s="10"/>
      <c r="AM68" s="10"/>
      <c r="AN68" s="10"/>
      <c r="AO68" s="10"/>
      <c r="AP68" s="10"/>
      <c r="AQ68" s="10"/>
      <c r="AR68" s="10">
        <f>875*52</f>
        <v>45500</v>
      </c>
      <c r="AS68" s="10">
        <v>0</v>
      </c>
      <c r="AT68" s="10">
        <v>1</v>
      </c>
      <c r="AU68" s="10">
        <v>0</v>
      </c>
      <c r="AV68" s="10"/>
      <c r="AW68" s="8" t="s">
        <v>850</v>
      </c>
      <c r="AX68" s="8">
        <v>312</v>
      </c>
      <c r="AY68" s="10">
        <v>1574190</v>
      </c>
      <c r="AZ68" s="10">
        <v>1405824</v>
      </c>
      <c r="BA68" s="10">
        <v>1394276</v>
      </c>
      <c r="BB68" s="10" t="s">
        <v>814</v>
      </c>
      <c r="BC68" s="10">
        <v>1291998</v>
      </c>
      <c r="BD68" s="10" t="s">
        <v>814</v>
      </c>
      <c r="BE68" s="10">
        <v>1618715</v>
      </c>
      <c r="BF68" s="10" t="s">
        <v>814</v>
      </c>
      <c r="BG68" s="10">
        <v>2136138</v>
      </c>
      <c r="BH68" s="10" t="s">
        <v>814</v>
      </c>
      <c r="BI68" s="10">
        <v>1010597</v>
      </c>
      <c r="BJ68" s="10" t="s">
        <v>814</v>
      </c>
      <c r="BK68" s="10">
        <v>1177888</v>
      </c>
      <c r="BL68" s="10" t="s">
        <v>814</v>
      </c>
      <c r="BM68" s="10">
        <v>2500538</v>
      </c>
      <c r="BN68" s="10" t="s">
        <v>814</v>
      </c>
      <c r="BO68" s="10">
        <v>2826444</v>
      </c>
      <c r="BP68" s="10" t="s">
        <v>814</v>
      </c>
      <c r="BQ68" s="10">
        <v>2801038</v>
      </c>
      <c r="BR68" s="10" t="s">
        <v>814</v>
      </c>
      <c r="BS68" s="10">
        <v>3230553</v>
      </c>
      <c r="BT68" s="10" t="s">
        <v>814</v>
      </c>
      <c r="BU68" s="10">
        <v>4785905</v>
      </c>
      <c r="BV68" s="10" t="s">
        <v>814</v>
      </c>
      <c r="BW68" s="10">
        <v>5909339</v>
      </c>
      <c r="BX68" s="10" t="s">
        <v>814</v>
      </c>
      <c r="BY68" s="10">
        <v>5422034</v>
      </c>
      <c r="BZ68" s="10" t="s">
        <v>814</v>
      </c>
      <c r="CA68" s="10">
        <v>8214664</v>
      </c>
      <c r="CB68" s="10" t="s">
        <v>814</v>
      </c>
      <c r="CC68" s="10">
        <v>8202712</v>
      </c>
      <c r="CD68" s="10" t="s">
        <v>814</v>
      </c>
      <c r="CE68" s="10">
        <v>9138832</v>
      </c>
      <c r="CF68" s="10" t="s">
        <v>814</v>
      </c>
      <c r="CG68" s="10">
        <v>10942006</v>
      </c>
      <c r="CH68" s="10" t="s">
        <v>814</v>
      </c>
      <c r="CI68" s="10">
        <v>23812791</v>
      </c>
      <c r="CJ68" s="10" t="s">
        <v>814</v>
      </c>
      <c r="CK68" s="10">
        <v>27764346</v>
      </c>
      <c r="CL68" s="10" t="s">
        <v>814</v>
      </c>
      <c r="CM68" s="10">
        <v>32775335</v>
      </c>
      <c r="CN68" s="10" t="s">
        <v>814</v>
      </c>
      <c r="CO68" s="10">
        <v>24023943</v>
      </c>
      <c r="CP68" s="10">
        <v>1</v>
      </c>
      <c r="CQ68" s="10"/>
      <c r="CR68" s="10">
        <v>0.30115239999999999</v>
      </c>
      <c r="CS68" s="10">
        <v>1</v>
      </c>
      <c r="CT68" s="10">
        <v>0</v>
      </c>
      <c r="CU68" s="10">
        <v>0</v>
      </c>
      <c r="CV68" s="10">
        <v>0</v>
      </c>
    </row>
    <row r="69" spans="1:101" ht="14" x14ac:dyDescent="0.2">
      <c r="A69" s="28" t="s">
        <v>45</v>
      </c>
      <c r="B69" s="28" t="s">
        <v>206</v>
      </c>
      <c r="C69" s="28" t="s">
        <v>357</v>
      </c>
      <c r="D69" s="28" t="s">
        <v>357</v>
      </c>
      <c r="E69" s="28" t="s">
        <v>575</v>
      </c>
      <c r="F69" s="28">
        <v>221119</v>
      </c>
      <c r="G69" s="28" t="s">
        <v>599</v>
      </c>
      <c r="H69" s="3">
        <v>39748</v>
      </c>
      <c r="I69" s="28">
        <v>2009</v>
      </c>
      <c r="J69" s="28">
        <v>2011</v>
      </c>
      <c r="K69" s="28">
        <v>3</v>
      </c>
      <c r="L69" s="28">
        <v>6</v>
      </c>
      <c r="M69" s="28">
        <v>6</v>
      </c>
      <c r="N69" s="4">
        <v>58569</v>
      </c>
      <c r="O69" s="4">
        <v>351414</v>
      </c>
      <c r="P69" s="28">
        <v>2009</v>
      </c>
      <c r="Q69" s="5">
        <v>10000000</v>
      </c>
      <c r="R69" s="5">
        <v>10000000</v>
      </c>
      <c r="S69" s="6">
        <v>10000000</v>
      </c>
      <c r="T69" s="6">
        <v>65705063</v>
      </c>
      <c r="U69" s="6">
        <v>65705063</v>
      </c>
      <c r="V69" s="6">
        <v>34376860</v>
      </c>
      <c r="W69" s="6">
        <v>34376860</v>
      </c>
      <c r="X69" s="6">
        <v>2013856.7072000001</v>
      </c>
      <c r="Y69" s="6">
        <v>10000000</v>
      </c>
      <c r="Z69" s="6">
        <v>1175444.608</v>
      </c>
      <c r="AA69" s="6">
        <v>838412.09920000006</v>
      </c>
      <c r="AB69" s="6">
        <v>4487890.5676800003</v>
      </c>
      <c r="AC69" s="6">
        <v>2600569.7224000003</v>
      </c>
      <c r="AD69" s="7">
        <v>0.57946371088641668</v>
      </c>
      <c r="AE69" s="6">
        <v>1031325.9175113802</v>
      </c>
      <c r="AF69" s="6">
        <v>22255</v>
      </c>
      <c r="AG69" s="10" t="s">
        <v>645</v>
      </c>
      <c r="AH69" s="10"/>
      <c r="AI69" s="10" t="s">
        <v>647</v>
      </c>
      <c r="AJ69" s="10"/>
      <c r="AK69" s="10"/>
      <c r="AL69" s="10"/>
      <c r="AM69" s="10"/>
      <c r="AN69" s="10"/>
      <c r="AO69" s="10"/>
      <c r="AP69" s="10"/>
      <c r="AQ69" s="10"/>
      <c r="AR69" s="10">
        <f>875*52</f>
        <v>45500</v>
      </c>
      <c r="AS69" s="10">
        <v>0</v>
      </c>
      <c r="AT69" s="10">
        <v>1</v>
      </c>
      <c r="AU69" s="10">
        <v>0</v>
      </c>
      <c r="AV69" s="10"/>
      <c r="AW69" s="8" t="s">
        <v>846</v>
      </c>
      <c r="AX69" s="8">
        <v>739</v>
      </c>
      <c r="AY69" s="10">
        <v>791721</v>
      </c>
      <c r="AZ69" s="10">
        <v>0</v>
      </c>
      <c r="BA69" s="10">
        <v>0</v>
      </c>
      <c r="BB69" s="10"/>
      <c r="BC69" s="10">
        <v>0</v>
      </c>
      <c r="BD69" s="10"/>
      <c r="BE69" s="10">
        <v>0</v>
      </c>
      <c r="BF69" s="10"/>
      <c r="BG69" s="10">
        <v>0</v>
      </c>
      <c r="BH69" s="10"/>
      <c r="BI69" s="10">
        <v>0</v>
      </c>
      <c r="BJ69" s="10"/>
      <c r="BK69" s="10">
        <v>0</v>
      </c>
      <c r="BL69" s="10"/>
      <c r="BM69" s="10">
        <v>0</v>
      </c>
      <c r="BN69" s="10"/>
      <c r="BO69" s="10">
        <v>0</v>
      </c>
      <c r="BP69" s="10"/>
      <c r="BQ69" s="10">
        <v>0</v>
      </c>
      <c r="BR69" s="10"/>
      <c r="BS69" s="10">
        <v>0</v>
      </c>
      <c r="BT69" s="10"/>
      <c r="BU69" s="10">
        <v>0</v>
      </c>
      <c r="BV69" s="10"/>
      <c r="BW69" s="10">
        <v>0</v>
      </c>
      <c r="BX69" s="10" t="s">
        <v>814</v>
      </c>
      <c r="BY69" s="10">
        <v>17180</v>
      </c>
      <c r="BZ69" s="10" t="s">
        <v>814</v>
      </c>
      <c r="CA69" s="10">
        <v>287116</v>
      </c>
      <c r="CB69" s="10" t="s">
        <v>814</v>
      </c>
      <c r="CC69" s="10">
        <v>821151</v>
      </c>
      <c r="CD69" s="10" t="s">
        <v>814</v>
      </c>
      <c r="CE69" s="10">
        <v>2096966</v>
      </c>
      <c r="CF69" s="10" t="s">
        <v>814</v>
      </c>
      <c r="CG69" s="10">
        <v>1019432</v>
      </c>
      <c r="CH69" s="10" t="s">
        <v>814</v>
      </c>
      <c r="CI69" s="10">
        <v>2496625</v>
      </c>
      <c r="CJ69" s="10" t="s">
        <v>814</v>
      </c>
      <c r="CK69" s="10">
        <v>3225194</v>
      </c>
      <c r="CL69" s="10" t="s">
        <v>814</v>
      </c>
      <c r="CM69" s="10">
        <v>2220897</v>
      </c>
      <c r="CN69" s="10" t="s">
        <v>814</v>
      </c>
      <c r="CO69" s="10">
        <v>1706398</v>
      </c>
      <c r="CP69" s="10">
        <v>1</v>
      </c>
      <c r="CQ69" s="10"/>
      <c r="CR69" s="10">
        <v>0.39657690000000001</v>
      </c>
      <c r="CS69" s="10">
        <v>1</v>
      </c>
      <c r="CT69" s="10">
        <v>0</v>
      </c>
      <c r="CU69" s="10">
        <v>0</v>
      </c>
      <c r="CV69" s="10">
        <v>0</v>
      </c>
    </row>
    <row r="70" spans="1:101" ht="14" x14ac:dyDescent="0.2">
      <c r="A70" s="28" t="s">
        <v>54</v>
      </c>
      <c r="B70" s="28" t="s">
        <v>210</v>
      </c>
      <c r="C70" s="28" t="s">
        <v>358</v>
      </c>
      <c r="D70" s="28" t="s">
        <v>358</v>
      </c>
      <c r="E70" s="28" t="s">
        <v>358</v>
      </c>
      <c r="F70" s="28">
        <v>221119</v>
      </c>
      <c r="G70" s="28" t="s">
        <v>599</v>
      </c>
      <c r="H70" s="3">
        <v>39799</v>
      </c>
      <c r="I70" s="28">
        <v>2009</v>
      </c>
      <c r="J70" s="28">
        <v>2011</v>
      </c>
      <c r="K70" s="28">
        <v>6</v>
      </c>
      <c r="L70" s="28">
        <v>6.7885417673523412</v>
      </c>
      <c r="M70" s="28">
        <v>6.7885417673523412</v>
      </c>
      <c r="N70" s="4">
        <v>57720</v>
      </c>
      <c r="O70" s="4">
        <v>527769.84000000008</v>
      </c>
      <c r="P70" s="28">
        <v>2010</v>
      </c>
      <c r="Q70" s="5">
        <v>40000000</v>
      </c>
      <c r="R70" s="5">
        <v>40000000</v>
      </c>
      <c r="S70" s="6">
        <v>10000000</v>
      </c>
      <c r="T70" s="6">
        <v>176090321</v>
      </c>
      <c r="U70" s="6">
        <v>176090321</v>
      </c>
      <c r="V70" s="6">
        <v>71812640</v>
      </c>
      <c r="W70" s="6">
        <v>71812640</v>
      </c>
      <c r="X70" s="6">
        <v>4292216.28</v>
      </c>
      <c r="Y70" s="6">
        <v>40000000</v>
      </c>
      <c r="Z70" s="6">
        <v>2646408.1179999998</v>
      </c>
      <c r="AA70" s="6">
        <v>1645808.1620000005</v>
      </c>
      <c r="AB70" s="6">
        <v>8598949.7642999999</v>
      </c>
      <c r="AC70" s="6">
        <v>3220878.0716000004</v>
      </c>
      <c r="AD70" s="7">
        <v>0.37456644821580687</v>
      </c>
      <c r="AE70" s="6">
        <v>1243239.6074971429</v>
      </c>
      <c r="AF70" s="6">
        <v>112779</v>
      </c>
      <c r="AG70" s="10" t="s">
        <v>645</v>
      </c>
      <c r="AH70" s="10"/>
      <c r="AI70" s="10" t="s">
        <v>647</v>
      </c>
      <c r="AJ70" s="10"/>
      <c r="AK70" s="10"/>
      <c r="AL70" s="10"/>
      <c r="AM70" s="10"/>
      <c r="AN70" s="10"/>
      <c r="AO70" s="10"/>
      <c r="AP70" s="10"/>
      <c r="AQ70" s="10"/>
      <c r="AR70" s="10">
        <v>53654</v>
      </c>
      <c r="AS70" s="10">
        <v>1</v>
      </c>
      <c r="AT70" s="10">
        <v>1</v>
      </c>
      <c r="AU70" s="10">
        <v>0</v>
      </c>
      <c r="AV70" s="10"/>
      <c r="AW70" s="8" t="s">
        <v>851</v>
      </c>
      <c r="AX70" s="8">
        <v>487</v>
      </c>
      <c r="AY70" s="10">
        <v>0</v>
      </c>
      <c r="AZ70" s="10">
        <v>0</v>
      </c>
      <c r="BA70" s="10">
        <v>0</v>
      </c>
      <c r="BB70" s="10"/>
      <c r="BC70" s="10">
        <v>0</v>
      </c>
      <c r="BD70" s="10"/>
      <c r="BE70" s="10">
        <v>0</v>
      </c>
      <c r="BF70" s="10"/>
      <c r="BG70" s="10">
        <v>0</v>
      </c>
      <c r="BH70" s="10"/>
      <c r="BI70" s="10">
        <v>0</v>
      </c>
      <c r="BJ70" s="10"/>
      <c r="BK70" s="10">
        <v>0</v>
      </c>
      <c r="BL70" s="10"/>
      <c r="BM70" s="10">
        <v>0</v>
      </c>
      <c r="BN70" s="10"/>
      <c r="BO70" s="10">
        <v>0</v>
      </c>
      <c r="BP70" s="10"/>
      <c r="BQ70" s="10">
        <v>0</v>
      </c>
      <c r="BR70" s="10"/>
      <c r="BS70" s="10">
        <v>0</v>
      </c>
      <c r="BT70" s="10"/>
      <c r="BU70" s="10">
        <v>0</v>
      </c>
      <c r="BV70" s="10"/>
      <c r="BW70" s="10">
        <v>0</v>
      </c>
      <c r="BX70" s="10"/>
      <c r="BY70" s="10">
        <v>0</v>
      </c>
      <c r="BZ70" s="10"/>
      <c r="CA70" s="10">
        <v>0</v>
      </c>
      <c r="CB70" s="10"/>
      <c r="CC70" s="10">
        <v>0</v>
      </c>
      <c r="CD70" s="10"/>
      <c r="CE70" s="10">
        <v>0</v>
      </c>
      <c r="CF70" s="10" t="s">
        <v>814</v>
      </c>
      <c r="CG70" s="10">
        <v>44789</v>
      </c>
      <c r="CH70" s="10"/>
      <c r="CI70" s="10">
        <v>0</v>
      </c>
      <c r="CJ70" s="10" t="s">
        <v>814</v>
      </c>
      <c r="CK70" s="10">
        <v>11459</v>
      </c>
      <c r="CL70" s="10" t="s">
        <v>814</v>
      </c>
      <c r="CM70" s="10">
        <v>0</v>
      </c>
      <c r="CN70" s="10"/>
      <c r="CO70" s="10">
        <v>0</v>
      </c>
      <c r="CP70" s="10">
        <v>1</v>
      </c>
      <c r="CQ70" s="10"/>
      <c r="CR70" s="10">
        <v>0.38599410000000001</v>
      </c>
      <c r="CS70" s="10">
        <v>1</v>
      </c>
      <c r="CT70" s="10">
        <v>0</v>
      </c>
      <c r="CU70" s="10">
        <v>0</v>
      </c>
      <c r="CV70" s="10">
        <v>0</v>
      </c>
    </row>
    <row r="71" spans="1:101" ht="14" x14ac:dyDescent="0.2">
      <c r="A71" s="28" t="s">
        <v>28</v>
      </c>
      <c r="B71" s="28" t="s">
        <v>211</v>
      </c>
      <c r="C71" s="28" t="s">
        <v>359</v>
      </c>
      <c r="D71" s="28" t="s">
        <v>359</v>
      </c>
      <c r="E71" s="28" t="s">
        <v>576</v>
      </c>
      <c r="F71" s="28">
        <v>221119</v>
      </c>
      <c r="G71" s="28" t="s">
        <v>599</v>
      </c>
      <c r="H71" s="3">
        <v>39763</v>
      </c>
      <c r="I71" s="28">
        <v>2009</v>
      </c>
      <c r="J71" s="28">
        <v>2011</v>
      </c>
      <c r="K71" s="28">
        <v>4</v>
      </c>
      <c r="L71" s="28">
        <v>4</v>
      </c>
      <c r="M71" s="28">
        <v>5</v>
      </c>
      <c r="N71" s="4">
        <v>71989</v>
      </c>
      <c r="O71" s="4">
        <v>359944</v>
      </c>
      <c r="P71" s="28">
        <v>2010</v>
      </c>
      <c r="Q71" s="5">
        <v>10000000</v>
      </c>
      <c r="R71" s="5">
        <v>10000000</v>
      </c>
      <c r="S71" s="6">
        <v>10000000</v>
      </c>
      <c r="T71" s="6">
        <v>10000000</v>
      </c>
      <c r="U71" s="6">
        <v>117664536</v>
      </c>
      <c r="V71" s="6">
        <v>90426770</v>
      </c>
      <c r="W71" s="6">
        <v>90426770</v>
      </c>
      <c r="X71" s="6">
        <v>2122986.0079999999</v>
      </c>
      <c r="Y71" s="6">
        <v>10000000</v>
      </c>
      <c r="Z71" s="6">
        <v>416000</v>
      </c>
      <c r="AA71" s="6">
        <v>1706986.0079999999</v>
      </c>
      <c r="AB71" s="6">
        <v>8324391.5351999979</v>
      </c>
      <c r="AC71" s="6">
        <v>5305718.6311999997</v>
      </c>
      <c r="AD71" s="7">
        <v>0.63737014396362446</v>
      </c>
      <c r="AE71" s="6">
        <v>1774068.0492800004</v>
      </c>
      <c r="AF71" s="6">
        <v>870548</v>
      </c>
      <c r="AG71" s="10" t="s">
        <v>645</v>
      </c>
      <c r="AH71" s="10"/>
      <c r="AI71" s="10" t="s">
        <v>647</v>
      </c>
      <c r="AJ71" s="10"/>
      <c r="AK71" s="10"/>
      <c r="AL71" s="10"/>
      <c r="AM71" s="10"/>
      <c r="AN71" s="10"/>
      <c r="AO71" s="10"/>
      <c r="AP71" s="10"/>
      <c r="AQ71" s="10"/>
      <c r="AR71" s="10">
        <v>41600</v>
      </c>
      <c r="AS71" s="10">
        <v>1</v>
      </c>
      <c r="AT71" s="10">
        <v>1</v>
      </c>
      <c r="AU71" s="10">
        <v>0</v>
      </c>
      <c r="AV71" s="10"/>
      <c r="AW71" s="8" t="s">
        <v>832</v>
      </c>
      <c r="AX71" s="8">
        <v>103</v>
      </c>
      <c r="AY71" s="10">
        <v>0</v>
      </c>
      <c r="AZ71" s="10">
        <v>0</v>
      </c>
      <c r="BA71" s="10">
        <v>0</v>
      </c>
      <c r="BB71" s="10"/>
      <c r="BC71" s="10">
        <v>0</v>
      </c>
      <c r="BD71" s="10"/>
      <c r="BE71" s="10">
        <v>0</v>
      </c>
      <c r="BF71" s="10"/>
      <c r="BG71" s="10">
        <v>0</v>
      </c>
      <c r="BH71" s="10"/>
      <c r="BI71" s="10">
        <v>0</v>
      </c>
      <c r="BJ71" s="10"/>
      <c r="BK71" s="10">
        <v>0</v>
      </c>
      <c r="BL71" s="10"/>
      <c r="BM71" s="10">
        <v>0</v>
      </c>
      <c r="BN71" s="10"/>
      <c r="BO71" s="10">
        <v>0</v>
      </c>
      <c r="BP71" s="10"/>
      <c r="BQ71" s="10">
        <v>0</v>
      </c>
      <c r="BR71" s="10"/>
      <c r="BS71" s="10">
        <v>0</v>
      </c>
      <c r="BT71" s="10"/>
      <c r="BU71" s="10">
        <v>0</v>
      </c>
      <c r="BV71" s="10"/>
      <c r="BW71" s="10">
        <v>0</v>
      </c>
      <c r="BX71" s="10"/>
      <c r="BY71" s="10">
        <v>0</v>
      </c>
      <c r="BZ71" s="10"/>
      <c r="CA71" s="10">
        <v>0</v>
      </c>
      <c r="CB71" s="10" t="s">
        <v>814</v>
      </c>
      <c r="CC71" s="10">
        <v>421803</v>
      </c>
      <c r="CD71" s="10"/>
      <c r="CE71" s="10">
        <v>0</v>
      </c>
      <c r="CF71" s="10"/>
      <c r="CG71" s="10">
        <v>0</v>
      </c>
      <c r="CH71" s="10"/>
      <c r="CI71" s="10">
        <v>0</v>
      </c>
      <c r="CJ71" s="10" t="s">
        <v>814</v>
      </c>
      <c r="CK71" s="10">
        <v>0</v>
      </c>
      <c r="CL71" s="10" t="s">
        <v>814</v>
      </c>
      <c r="CM71" s="10">
        <v>51992</v>
      </c>
      <c r="CN71" s="10" t="s">
        <v>814</v>
      </c>
      <c r="CO71" s="10">
        <v>3587</v>
      </c>
      <c r="CP71" s="10">
        <v>1</v>
      </c>
      <c r="CQ71" s="10"/>
      <c r="CR71" s="10">
        <v>0.33436900000000003</v>
      </c>
      <c r="CS71" s="10">
        <v>1</v>
      </c>
      <c r="CT71" s="10">
        <v>0</v>
      </c>
      <c r="CU71" s="10">
        <v>0</v>
      </c>
      <c r="CV71" s="10">
        <v>0</v>
      </c>
    </row>
    <row r="72" spans="1:101" ht="14" x14ac:dyDescent="0.2">
      <c r="A72" s="28" t="s">
        <v>55</v>
      </c>
      <c r="B72" s="28" t="s">
        <v>212</v>
      </c>
      <c r="C72" s="28" t="s">
        <v>358</v>
      </c>
      <c r="D72" s="28" t="s">
        <v>358</v>
      </c>
      <c r="E72" s="28" t="s">
        <v>358</v>
      </c>
      <c r="F72" s="28">
        <v>221119</v>
      </c>
      <c r="G72" s="28" t="s">
        <v>599</v>
      </c>
      <c r="H72" s="3">
        <v>39797</v>
      </c>
      <c r="I72" s="28">
        <v>2009</v>
      </c>
      <c r="J72" s="28">
        <v>2011</v>
      </c>
      <c r="K72" s="28">
        <v>3</v>
      </c>
      <c r="L72" s="28">
        <v>3.3600609537782153</v>
      </c>
      <c r="M72" s="28">
        <v>3.3600609537782153</v>
      </c>
      <c r="N72" s="4">
        <v>57720</v>
      </c>
      <c r="O72" s="4">
        <v>527769.84000000008</v>
      </c>
      <c r="P72" s="28">
        <v>2010</v>
      </c>
      <c r="Q72" s="5">
        <v>40000000</v>
      </c>
      <c r="R72" s="5">
        <v>40000000</v>
      </c>
      <c r="S72" s="6">
        <v>10000000</v>
      </c>
      <c r="T72" s="6">
        <v>88045161</v>
      </c>
      <c r="U72" s="6">
        <v>88045161</v>
      </c>
      <c r="V72" s="6">
        <v>35544430</v>
      </c>
      <c r="W72" s="6">
        <v>35544430</v>
      </c>
      <c r="X72" s="6">
        <v>1920094.0720000002</v>
      </c>
      <c r="Y72" s="6">
        <v>35544430</v>
      </c>
      <c r="Z72" s="6">
        <v>1810062.0720000002</v>
      </c>
      <c r="AA72" s="6">
        <v>110032</v>
      </c>
      <c r="AB72" s="6">
        <v>3814906.108</v>
      </c>
      <c r="AC72" s="6">
        <v>302432</v>
      </c>
      <c r="AD72" s="7">
        <v>7.9276394081046669E-2</v>
      </c>
      <c r="AE72" s="6">
        <v>119400.42857142855</v>
      </c>
      <c r="AF72" s="6">
        <v>3931</v>
      </c>
      <c r="AG72" s="10" t="s">
        <v>645</v>
      </c>
      <c r="AH72" s="10"/>
      <c r="AI72" s="10" t="s">
        <v>647</v>
      </c>
      <c r="AJ72" s="10"/>
      <c r="AK72" s="10"/>
      <c r="AL72" s="10"/>
      <c r="AM72" s="10"/>
      <c r="AN72" s="10"/>
      <c r="AO72" s="10"/>
      <c r="AP72" s="10"/>
      <c r="AQ72" s="10"/>
      <c r="AR72" s="10">
        <v>42042</v>
      </c>
      <c r="AS72" s="10">
        <v>1</v>
      </c>
      <c r="AT72" s="10">
        <v>1</v>
      </c>
      <c r="AU72" s="10">
        <v>0</v>
      </c>
      <c r="AV72" s="10"/>
      <c r="AW72" s="8" t="s">
        <v>852</v>
      </c>
      <c r="AX72" s="8">
        <v>324</v>
      </c>
      <c r="AY72" s="10">
        <v>0</v>
      </c>
      <c r="AZ72" s="10">
        <v>0</v>
      </c>
      <c r="BA72" s="10">
        <v>0</v>
      </c>
      <c r="BB72" s="10" t="s">
        <v>814</v>
      </c>
      <c r="BC72" s="10">
        <v>0</v>
      </c>
      <c r="BD72" s="10" t="s">
        <v>814</v>
      </c>
      <c r="BE72" s="10">
        <v>0</v>
      </c>
      <c r="BF72" s="10" t="s">
        <v>814</v>
      </c>
      <c r="BG72" s="10">
        <v>457208</v>
      </c>
      <c r="BH72" s="10" t="s">
        <v>814</v>
      </c>
      <c r="BI72" s="10">
        <v>0</v>
      </c>
      <c r="BJ72" s="10"/>
      <c r="BK72" s="10">
        <v>0</v>
      </c>
      <c r="BL72" s="10"/>
      <c r="BM72" s="10">
        <v>0</v>
      </c>
      <c r="BN72" s="10" t="s">
        <v>814</v>
      </c>
      <c r="BO72" s="10">
        <v>248922</v>
      </c>
      <c r="BP72" s="10" t="s">
        <v>814</v>
      </c>
      <c r="BQ72" s="10">
        <v>121046</v>
      </c>
      <c r="BR72" s="10" t="s">
        <v>814</v>
      </c>
      <c r="BS72" s="10">
        <v>297633</v>
      </c>
      <c r="BT72" s="10" t="s">
        <v>814</v>
      </c>
      <c r="BU72" s="10">
        <v>671400</v>
      </c>
      <c r="BV72" s="10" t="s">
        <v>814</v>
      </c>
      <c r="BW72" s="10">
        <v>1431341</v>
      </c>
      <c r="BX72" s="10" t="s">
        <v>814</v>
      </c>
      <c r="BY72" s="10">
        <v>1970693</v>
      </c>
      <c r="BZ72" s="10" t="s">
        <v>814</v>
      </c>
      <c r="CA72" s="10">
        <v>3348658</v>
      </c>
      <c r="CB72" s="10" t="s">
        <v>814</v>
      </c>
      <c r="CC72" s="10">
        <v>3206424</v>
      </c>
      <c r="CD72" s="10" t="s">
        <v>814</v>
      </c>
      <c r="CE72" s="10">
        <v>3448784</v>
      </c>
      <c r="CF72" s="10" t="s">
        <v>814</v>
      </c>
      <c r="CG72" s="10">
        <v>4353149</v>
      </c>
      <c r="CH72" s="10" t="s">
        <v>814</v>
      </c>
      <c r="CI72" s="10">
        <v>5641805</v>
      </c>
      <c r="CJ72" s="10" t="s">
        <v>814</v>
      </c>
      <c r="CK72" s="10">
        <v>7307632</v>
      </c>
      <c r="CL72" s="10" t="s">
        <v>814</v>
      </c>
      <c r="CM72" s="10">
        <v>11155066</v>
      </c>
      <c r="CN72" s="10" t="s">
        <v>814</v>
      </c>
      <c r="CO72" s="10">
        <v>11632911</v>
      </c>
      <c r="CP72" s="10">
        <v>1</v>
      </c>
      <c r="CQ72" s="10"/>
      <c r="CR72" s="10">
        <v>0.39479950000000003</v>
      </c>
      <c r="CS72" s="10">
        <v>1</v>
      </c>
      <c r="CT72" s="10">
        <v>0</v>
      </c>
      <c r="CU72" s="10">
        <v>0</v>
      </c>
      <c r="CV72" s="10">
        <v>0</v>
      </c>
    </row>
    <row r="73" spans="1:101" ht="14" x14ac:dyDescent="0.2">
      <c r="A73" s="28" t="s">
        <v>56</v>
      </c>
      <c r="B73" s="28" t="s">
        <v>213</v>
      </c>
      <c r="C73" s="28" t="s">
        <v>360</v>
      </c>
      <c r="D73" s="28" t="s">
        <v>360</v>
      </c>
      <c r="E73" s="28" t="s">
        <v>577</v>
      </c>
      <c r="F73" s="28">
        <v>333611</v>
      </c>
      <c r="G73" s="28" t="s">
        <v>603</v>
      </c>
      <c r="H73" s="3">
        <v>39811</v>
      </c>
      <c r="I73" s="28">
        <v>2009</v>
      </c>
      <c r="J73" s="28">
        <v>2011</v>
      </c>
      <c r="K73" s="28">
        <v>0</v>
      </c>
      <c r="L73" s="28">
        <v>2</v>
      </c>
      <c r="M73" s="28">
        <v>2</v>
      </c>
      <c r="N73" s="4">
        <v>0</v>
      </c>
      <c r="O73" s="4">
        <v>0</v>
      </c>
      <c r="P73" s="28" t="s">
        <v>595</v>
      </c>
      <c r="Q73" s="5">
        <v>10000000</v>
      </c>
      <c r="R73" s="5">
        <v>10000000</v>
      </c>
      <c r="S73" s="6">
        <v>49290750</v>
      </c>
      <c r="T73" s="6">
        <v>49290750</v>
      </c>
      <c r="U73" s="6">
        <v>48629701</v>
      </c>
      <c r="V73" s="6">
        <v>23857000</v>
      </c>
      <c r="W73" s="6">
        <v>23857000</v>
      </c>
      <c r="X73" s="6">
        <v>836336.8</v>
      </c>
      <c r="Y73" s="6">
        <v>10000000</v>
      </c>
      <c r="Z73" s="6">
        <v>312000</v>
      </c>
      <c r="AA73" s="6">
        <v>524336.80000000005</v>
      </c>
      <c r="AB73" s="6">
        <v>2821239.1999999997</v>
      </c>
      <c r="AC73" s="6">
        <v>1244900.8000000003</v>
      </c>
      <c r="AD73" s="7">
        <v>0.44126028023430286</v>
      </c>
      <c r="AE73" s="6">
        <v>585527.4</v>
      </c>
      <c r="AF73" s="6">
        <v>74756</v>
      </c>
      <c r="AG73" s="10" t="s">
        <v>645</v>
      </c>
      <c r="AH73" s="10"/>
      <c r="AI73" s="10" t="s">
        <v>647</v>
      </c>
      <c r="AJ73" s="10"/>
      <c r="AK73" s="10"/>
      <c r="AL73" s="10"/>
      <c r="AM73" s="10"/>
      <c r="AN73" s="10"/>
      <c r="AO73" s="10"/>
      <c r="AP73" s="10"/>
      <c r="AQ73" s="10"/>
      <c r="AR73" s="10">
        <v>65000</v>
      </c>
      <c r="AS73" s="10">
        <v>1</v>
      </c>
      <c r="AT73" s="10">
        <v>1</v>
      </c>
      <c r="AU73" s="10">
        <v>0</v>
      </c>
      <c r="AV73" s="10"/>
      <c r="AW73" s="8" t="s">
        <v>853</v>
      </c>
      <c r="AX73" s="8">
        <v>125</v>
      </c>
      <c r="AY73" s="10">
        <v>388751</v>
      </c>
      <c r="AZ73" s="10">
        <v>292162</v>
      </c>
      <c r="BA73" s="10">
        <v>186834</v>
      </c>
      <c r="BB73" s="10" t="s">
        <v>814</v>
      </c>
      <c r="BC73" s="10">
        <v>155537</v>
      </c>
      <c r="BD73" s="10" t="s">
        <v>814</v>
      </c>
      <c r="BE73" s="10">
        <v>233593</v>
      </c>
      <c r="BF73" s="10" t="s">
        <v>814</v>
      </c>
      <c r="BG73" s="10">
        <v>390488</v>
      </c>
      <c r="BH73" s="10" t="s">
        <v>814</v>
      </c>
      <c r="BI73" s="10">
        <v>357899</v>
      </c>
      <c r="BJ73" s="10" t="s">
        <v>814</v>
      </c>
      <c r="BK73" s="10">
        <v>247994</v>
      </c>
      <c r="BL73" s="10" t="s">
        <v>814</v>
      </c>
      <c r="BM73" s="10">
        <v>0</v>
      </c>
      <c r="BN73" s="10" t="s">
        <v>814</v>
      </c>
      <c r="BO73" s="10">
        <v>235629</v>
      </c>
      <c r="BP73" s="10" t="s">
        <v>814</v>
      </c>
      <c r="BQ73" s="10">
        <v>287602</v>
      </c>
      <c r="BR73" s="10" t="s">
        <v>814</v>
      </c>
      <c r="BS73" s="10">
        <v>191142</v>
      </c>
      <c r="BT73" s="10" t="s">
        <v>814</v>
      </c>
      <c r="BU73" s="10">
        <v>839301</v>
      </c>
      <c r="BV73" s="10" t="s">
        <v>814</v>
      </c>
      <c r="BW73" s="10">
        <v>1080225</v>
      </c>
      <c r="BX73" s="10" t="s">
        <v>814</v>
      </c>
      <c r="BY73" s="10">
        <v>916890</v>
      </c>
      <c r="BZ73" s="10" t="s">
        <v>814</v>
      </c>
      <c r="CA73" s="10">
        <v>1068824</v>
      </c>
      <c r="CB73" s="10" t="s">
        <v>814</v>
      </c>
      <c r="CC73" s="10">
        <v>1188851</v>
      </c>
      <c r="CD73" s="10" t="s">
        <v>814</v>
      </c>
      <c r="CE73" s="10">
        <v>1159063</v>
      </c>
      <c r="CF73" s="10" t="s">
        <v>814</v>
      </c>
      <c r="CG73" s="10">
        <v>1165349</v>
      </c>
      <c r="CH73" s="10" t="s">
        <v>814</v>
      </c>
      <c r="CI73" s="10">
        <v>1259586</v>
      </c>
      <c r="CJ73" s="10" t="s">
        <v>814</v>
      </c>
      <c r="CK73" s="10">
        <v>975866</v>
      </c>
      <c r="CL73" s="10" t="s">
        <v>814</v>
      </c>
      <c r="CM73" s="10">
        <v>607776</v>
      </c>
      <c r="CN73" s="10" t="s">
        <v>814</v>
      </c>
      <c r="CO73" s="10">
        <v>365887</v>
      </c>
      <c r="CP73" s="10">
        <v>1</v>
      </c>
      <c r="CQ73" s="10"/>
      <c r="CR73" s="10">
        <v>0.47034019999999999</v>
      </c>
      <c r="CS73" s="10">
        <v>0</v>
      </c>
      <c r="CT73" s="10">
        <v>0</v>
      </c>
      <c r="CU73" s="10">
        <v>0</v>
      </c>
      <c r="CV73" s="10">
        <v>0</v>
      </c>
    </row>
    <row r="74" spans="1:101" ht="14" x14ac:dyDescent="0.2">
      <c r="A74" s="28" t="s">
        <v>57</v>
      </c>
      <c r="B74" s="28" t="s">
        <v>181</v>
      </c>
      <c r="C74" s="28" t="s">
        <v>325</v>
      </c>
      <c r="D74" s="28" t="s">
        <v>325</v>
      </c>
      <c r="E74" s="28" t="s">
        <v>325</v>
      </c>
      <c r="F74" s="28">
        <v>334110</v>
      </c>
      <c r="G74" s="28" t="s">
        <v>601</v>
      </c>
      <c r="H74" s="3">
        <v>40007</v>
      </c>
      <c r="I74" s="28">
        <v>2010</v>
      </c>
      <c r="J74" s="28">
        <v>2012</v>
      </c>
      <c r="K74" s="28">
        <v>0</v>
      </c>
      <c r="L74" s="28">
        <v>0</v>
      </c>
      <c r="M74" s="28">
        <v>0</v>
      </c>
      <c r="N74" s="4">
        <v>0</v>
      </c>
      <c r="O74" s="4">
        <v>0</v>
      </c>
      <c r="P74" s="28" t="s">
        <v>595</v>
      </c>
      <c r="Q74" s="5">
        <v>10000000</v>
      </c>
      <c r="R74" s="5">
        <v>10000000</v>
      </c>
      <c r="S74" s="6">
        <v>10000000</v>
      </c>
      <c r="T74" s="6">
        <v>175199083</v>
      </c>
      <c r="U74" s="6">
        <v>175199083</v>
      </c>
      <c r="V74" s="6">
        <v>114368073</v>
      </c>
      <c r="W74" s="6">
        <v>114368073</v>
      </c>
      <c r="X74" s="6">
        <v>4846198.3543999996</v>
      </c>
      <c r="Y74" s="6">
        <v>10000000</v>
      </c>
      <c r="Z74" s="6">
        <v>2610564.3096000003</v>
      </c>
      <c r="AA74" s="6">
        <v>2235634.0447999993</v>
      </c>
      <c r="AB74" s="6">
        <v>13202240.46448081</v>
      </c>
      <c r="AC74" s="6">
        <v>9792891.480679296</v>
      </c>
      <c r="AD74" s="7">
        <v>0.7417598177389666</v>
      </c>
      <c r="AE74" s="6">
        <v>1463321.1934818947</v>
      </c>
      <c r="AF74" s="6">
        <v>104210</v>
      </c>
      <c r="AG74" s="10" t="s">
        <v>645</v>
      </c>
      <c r="AH74" s="10" t="s">
        <v>648</v>
      </c>
      <c r="AI74" s="10" t="s">
        <v>598</v>
      </c>
      <c r="AJ74" s="10"/>
      <c r="AK74" s="10"/>
      <c r="AL74" s="10"/>
      <c r="AM74" s="10"/>
      <c r="AN74" s="10"/>
      <c r="AO74" s="10"/>
      <c r="AP74" s="10"/>
      <c r="AQ74" s="10"/>
      <c r="AR74" s="10">
        <v>108230.25</v>
      </c>
      <c r="AS74" s="10">
        <v>1</v>
      </c>
      <c r="AT74" s="10">
        <v>1</v>
      </c>
      <c r="AU74" s="10">
        <v>0</v>
      </c>
      <c r="AV74" s="10"/>
      <c r="AW74" s="8"/>
      <c r="AX74" s="8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>
        <v>0</v>
      </c>
      <c r="CQ74" s="10"/>
      <c r="CR74" s="10">
        <v>0.1494269</v>
      </c>
      <c r="CS74" s="10">
        <v>0</v>
      </c>
      <c r="CT74" s="10">
        <v>0</v>
      </c>
      <c r="CU74" s="10">
        <v>0</v>
      </c>
      <c r="CV74" s="10">
        <v>0</v>
      </c>
      <c r="CW74" s="27">
        <v>1</v>
      </c>
    </row>
    <row r="75" spans="1:101" ht="14" x14ac:dyDescent="0.2">
      <c r="A75" s="28" t="s">
        <v>58</v>
      </c>
      <c r="B75" s="28" t="s">
        <v>214</v>
      </c>
      <c r="C75" s="28" t="s">
        <v>361</v>
      </c>
      <c r="D75" s="28" t="s">
        <v>510</v>
      </c>
      <c r="E75" s="28" t="s">
        <v>578</v>
      </c>
      <c r="F75" s="28">
        <v>325120</v>
      </c>
      <c r="G75" s="28" t="s">
        <v>598</v>
      </c>
      <c r="H75" s="3">
        <v>39804</v>
      </c>
      <c r="I75" s="28">
        <v>2009</v>
      </c>
      <c r="J75" s="28">
        <v>2011</v>
      </c>
      <c r="K75" s="28">
        <v>35</v>
      </c>
      <c r="L75" s="28">
        <v>16</v>
      </c>
      <c r="M75" s="28">
        <v>16</v>
      </c>
      <c r="N75" s="4">
        <v>82825</v>
      </c>
      <c r="O75" s="4">
        <v>1300000</v>
      </c>
      <c r="P75" s="28">
        <v>2010</v>
      </c>
      <c r="Q75" s="5">
        <v>20000000</v>
      </c>
      <c r="R75" s="5">
        <v>20000000</v>
      </c>
      <c r="S75" s="6">
        <v>522000000</v>
      </c>
      <c r="T75" s="6">
        <v>556827840</v>
      </c>
      <c r="U75" s="6">
        <v>842616200</v>
      </c>
      <c r="V75" s="6">
        <v>373798680</v>
      </c>
      <c r="W75" s="6">
        <v>373798680</v>
      </c>
      <c r="X75" s="6">
        <v>12539329.712000001</v>
      </c>
      <c r="Y75" s="6">
        <v>20000000</v>
      </c>
      <c r="Z75" s="6">
        <v>1630365.3599999999</v>
      </c>
      <c r="AA75" s="6">
        <v>10908964.352000002</v>
      </c>
      <c r="AB75" s="6">
        <v>43639379.887999997</v>
      </c>
      <c r="AC75" s="6">
        <v>30104861.071999997</v>
      </c>
      <c r="AD75" s="7">
        <v>0.6898553817506986</v>
      </c>
      <c r="AE75" s="6">
        <v>12019706.532571429</v>
      </c>
      <c r="AF75" s="6">
        <v>273039</v>
      </c>
      <c r="AG75" s="10" t="s">
        <v>645</v>
      </c>
      <c r="AH75" s="10"/>
      <c r="AI75" s="10" t="s">
        <v>598</v>
      </c>
      <c r="AJ75" s="10"/>
      <c r="AK75" s="10"/>
      <c r="AL75" s="10"/>
      <c r="AM75" s="10"/>
      <c r="AN75" s="10"/>
      <c r="AO75" s="10"/>
      <c r="AP75" s="10"/>
      <c r="AQ75" s="10"/>
      <c r="AR75" s="10">
        <f>22*40*52</f>
        <v>45760</v>
      </c>
      <c r="AS75" s="10">
        <v>1</v>
      </c>
      <c r="AT75" s="10">
        <v>0</v>
      </c>
      <c r="AU75" s="10">
        <v>0</v>
      </c>
      <c r="AV75" s="10"/>
      <c r="AW75" s="8" t="s">
        <v>854</v>
      </c>
      <c r="AX75" s="8">
        <v>2451</v>
      </c>
      <c r="AY75" s="10">
        <v>0</v>
      </c>
      <c r="AZ75" s="10">
        <v>0</v>
      </c>
      <c r="BA75" s="10">
        <v>1101230</v>
      </c>
      <c r="BB75" s="10"/>
      <c r="BC75" s="10">
        <v>0</v>
      </c>
      <c r="BD75" s="10" t="s">
        <v>814</v>
      </c>
      <c r="BE75" s="10">
        <v>0</v>
      </c>
      <c r="BF75" s="10" t="s">
        <v>814</v>
      </c>
      <c r="BG75" s="10">
        <v>0</v>
      </c>
      <c r="BH75" s="10" t="s">
        <v>814</v>
      </c>
      <c r="BI75" s="10">
        <v>195393</v>
      </c>
      <c r="BJ75" s="10"/>
      <c r="BK75" s="10">
        <v>0</v>
      </c>
      <c r="BL75" s="10"/>
      <c r="BM75" s="10">
        <v>0</v>
      </c>
      <c r="BN75" s="10" t="s">
        <v>814</v>
      </c>
      <c r="BO75" s="10">
        <v>3520162</v>
      </c>
      <c r="BP75" s="10" t="s">
        <v>814</v>
      </c>
      <c r="BQ75" s="10">
        <v>3590266</v>
      </c>
      <c r="BR75" s="10" t="s">
        <v>814</v>
      </c>
      <c r="BS75" s="10">
        <v>4295833</v>
      </c>
      <c r="BT75" s="10" t="s">
        <v>814</v>
      </c>
      <c r="BU75" s="10">
        <v>9269401</v>
      </c>
      <c r="BV75" s="10" t="s">
        <v>814</v>
      </c>
      <c r="BW75" s="10">
        <v>11032845</v>
      </c>
      <c r="BX75" s="10" t="s">
        <v>814</v>
      </c>
      <c r="BY75" s="10">
        <v>8359717</v>
      </c>
      <c r="BZ75" s="10" t="s">
        <v>814</v>
      </c>
      <c r="CA75" s="10">
        <v>7796341</v>
      </c>
      <c r="CB75" s="10" t="s">
        <v>814</v>
      </c>
      <c r="CC75" s="10">
        <v>7231373</v>
      </c>
      <c r="CD75" s="10" t="s">
        <v>814</v>
      </c>
      <c r="CE75" s="10">
        <v>5731897</v>
      </c>
      <c r="CF75" s="10" t="s">
        <v>814</v>
      </c>
      <c r="CG75" s="10">
        <v>4175226</v>
      </c>
      <c r="CH75" s="10" t="s">
        <v>814</v>
      </c>
      <c r="CI75" s="10">
        <v>0</v>
      </c>
      <c r="CJ75" s="10" t="s">
        <v>814</v>
      </c>
      <c r="CK75" s="10">
        <v>0</v>
      </c>
      <c r="CL75" s="10" t="s">
        <v>814</v>
      </c>
      <c r="CM75" s="10">
        <v>0</v>
      </c>
      <c r="CN75" s="10" t="s">
        <v>814</v>
      </c>
      <c r="CO75" s="10">
        <v>0</v>
      </c>
      <c r="CP75" s="10">
        <v>1</v>
      </c>
      <c r="CQ75" s="10"/>
      <c r="CR75" s="10">
        <v>0.39926129999999999</v>
      </c>
      <c r="CS75" s="10">
        <v>0</v>
      </c>
      <c r="CT75" s="10">
        <v>0</v>
      </c>
      <c r="CU75" s="10">
        <v>0</v>
      </c>
      <c r="CV75" s="10">
        <v>1</v>
      </c>
    </row>
    <row r="76" spans="1:101" ht="14" x14ac:dyDescent="0.2">
      <c r="A76" s="28" t="s">
        <v>58</v>
      </c>
      <c r="B76" s="28" t="s">
        <v>214</v>
      </c>
      <c r="C76" s="28" t="s">
        <v>362</v>
      </c>
      <c r="D76" s="28" t="s">
        <v>511</v>
      </c>
      <c r="E76" s="28" t="s">
        <v>579</v>
      </c>
      <c r="F76" s="28">
        <v>211110</v>
      </c>
      <c r="G76" s="28" t="s">
        <v>600</v>
      </c>
      <c r="H76" s="3">
        <v>39804</v>
      </c>
      <c r="I76" s="28">
        <v>2009</v>
      </c>
      <c r="J76" s="28">
        <v>2011</v>
      </c>
      <c r="K76" s="28">
        <v>16</v>
      </c>
      <c r="L76" s="28">
        <v>0</v>
      </c>
      <c r="M76" s="28">
        <v>0</v>
      </c>
      <c r="N76" s="4">
        <v>0</v>
      </c>
      <c r="O76" s="4">
        <v>0</v>
      </c>
      <c r="P76" s="28">
        <v>2009</v>
      </c>
      <c r="Q76" s="5">
        <v>20000000</v>
      </c>
      <c r="R76" s="5">
        <v>20000000</v>
      </c>
      <c r="S76" s="6">
        <v>100925000</v>
      </c>
      <c r="T76" s="6">
        <v>22993111</v>
      </c>
      <c r="U76" s="6">
        <v>367000000</v>
      </c>
      <c r="V76" s="6">
        <v>27285130</v>
      </c>
      <c r="W76" s="6">
        <v>27285130</v>
      </c>
      <c r="X76" s="6">
        <v>1485498.9656</v>
      </c>
      <c r="Y76" s="6">
        <v>20000000</v>
      </c>
      <c r="Z76" s="6">
        <v>1159868.2056</v>
      </c>
      <c r="AA76" s="6">
        <v>325630.76</v>
      </c>
      <c r="AB76" s="6">
        <v>16636218.965599999</v>
      </c>
      <c r="AC76" s="6">
        <v>3987639.55</v>
      </c>
      <c r="AD76" s="7">
        <v>0.23969626501343555</v>
      </c>
      <c r="AE76" s="6">
        <v>229519.58057142858</v>
      </c>
      <c r="AF76" s="6">
        <v>3415912</v>
      </c>
      <c r="AG76" s="10" t="s">
        <v>645</v>
      </c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8" t="s">
        <v>854</v>
      </c>
      <c r="AX76" s="8">
        <v>2451</v>
      </c>
      <c r="AY76" s="10">
        <v>0</v>
      </c>
      <c r="AZ76" s="10">
        <v>0</v>
      </c>
      <c r="BA76" s="10">
        <v>1101230</v>
      </c>
      <c r="BB76" s="10"/>
      <c r="BC76" s="10">
        <v>0</v>
      </c>
      <c r="BD76" s="10" t="s">
        <v>814</v>
      </c>
      <c r="BE76" s="10">
        <v>0</v>
      </c>
      <c r="BF76" s="10" t="s">
        <v>814</v>
      </c>
      <c r="BG76" s="10">
        <v>0</v>
      </c>
      <c r="BH76" s="10" t="s">
        <v>814</v>
      </c>
      <c r="BI76" s="10">
        <v>195393</v>
      </c>
      <c r="BJ76" s="10"/>
      <c r="BK76" s="10">
        <v>0</v>
      </c>
      <c r="BL76" s="10"/>
      <c r="BM76" s="10">
        <v>0</v>
      </c>
      <c r="BN76" s="10" t="s">
        <v>814</v>
      </c>
      <c r="BO76" s="10">
        <v>3520162</v>
      </c>
      <c r="BP76" s="10" t="s">
        <v>814</v>
      </c>
      <c r="BQ76" s="10">
        <v>3590266</v>
      </c>
      <c r="BR76" s="10" t="s">
        <v>814</v>
      </c>
      <c r="BS76" s="10">
        <v>4295833</v>
      </c>
      <c r="BT76" s="10" t="s">
        <v>814</v>
      </c>
      <c r="BU76" s="10">
        <v>9269401</v>
      </c>
      <c r="BV76" s="10" t="s">
        <v>814</v>
      </c>
      <c r="BW76" s="10">
        <v>11032845</v>
      </c>
      <c r="BX76" s="10" t="s">
        <v>814</v>
      </c>
      <c r="BY76" s="10">
        <v>8359717</v>
      </c>
      <c r="BZ76" s="10" t="s">
        <v>814</v>
      </c>
      <c r="CA76" s="10">
        <v>7796341</v>
      </c>
      <c r="CB76" s="10" t="s">
        <v>814</v>
      </c>
      <c r="CC76" s="10">
        <v>7231373</v>
      </c>
      <c r="CD76" s="10" t="s">
        <v>814</v>
      </c>
      <c r="CE76" s="10">
        <v>5731897</v>
      </c>
      <c r="CF76" s="10" t="s">
        <v>814</v>
      </c>
      <c r="CG76" s="10">
        <v>4175226</v>
      </c>
      <c r="CH76" s="10" t="s">
        <v>814</v>
      </c>
      <c r="CI76" s="10">
        <v>0</v>
      </c>
      <c r="CJ76" s="10" t="s">
        <v>814</v>
      </c>
      <c r="CK76" s="10">
        <v>0</v>
      </c>
      <c r="CL76" s="10" t="s">
        <v>814</v>
      </c>
      <c r="CM76" s="10">
        <v>0</v>
      </c>
      <c r="CN76" s="10" t="s">
        <v>814</v>
      </c>
      <c r="CO76" s="10">
        <v>0</v>
      </c>
      <c r="CP76" s="10">
        <v>1</v>
      </c>
      <c r="CQ76" s="10"/>
      <c r="CR76" s="10">
        <v>5.7557900000000002E-2</v>
      </c>
      <c r="CS76" s="10">
        <v>0</v>
      </c>
      <c r="CT76" s="10">
        <v>0</v>
      </c>
      <c r="CU76" s="10">
        <v>0</v>
      </c>
      <c r="CV76" s="10">
        <v>0</v>
      </c>
    </row>
    <row r="77" spans="1:101" ht="14" x14ac:dyDescent="0.2">
      <c r="A77" s="28" t="s">
        <v>2</v>
      </c>
      <c r="B77" s="28" t="s">
        <v>166</v>
      </c>
      <c r="C77" s="28" t="s">
        <v>363</v>
      </c>
      <c r="D77" s="28" t="s">
        <v>631</v>
      </c>
      <c r="E77" s="28" t="s">
        <v>363</v>
      </c>
      <c r="F77" s="28">
        <v>324190</v>
      </c>
      <c r="G77" s="28" t="s">
        <v>600</v>
      </c>
      <c r="H77" s="3">
        <v>39791</v>
      </c>
      <c r="I77" s="28">
        <v>2009</v>
      </c>
      <c r="J77" s="28">
        <v>2011</v>
      </c>
      <c r="K77" s="28">
        <v>36</v>
      </c>
      <c r="L77" s="28">
        <v>119</v>
      </c>
      <c r="M77" s="28">
        <v>119</v>
      </c>
      <c r="N77" s="4">
        <v>75253</v>
      </c>
      <c r="O77" s="4">
        <v>8942493</v>
      </c>
      <c r="P77" s="28">
        <v>2009</v>
      </c>
      <c r="Q77" s="5">
        <v>30000000</v>
      </c>
      <c r="R77" s="5">
        <v>30000000</v>
      </c>
      <c r="S77" s="6">
        <v>2002000000</v>
      </c>
      <c r="T77" s="6">
        <v>2682626708</v>
      </c>
      <c r="U77" s="6">
        <v>2682626708</v>
      </c>
      <c r="V77" s="6">
        <v>489452900</v>
      </c>
      <c r="W77" s="6">
        <v>423617600</v>
      </c>
      <c r="X77" s="6">
        <v>16217184.359999999</v>
      </c>
      <c r="Y77" s="6">
        <v>30000000</v>
      </c>
      <c r="Z77" s="6">
        <v>3378949.6</v>
      </c>
      <c r="AA77" s="6">
        <v>12838234.76</v>
      </c>
      <c r="AB77" s="6">
        <v>45676037.159999996</v>
      </c>
      <c r="AC77" s="6">
        <v>32715796.359999996</v>
      </c>
      <c r="AD77" s="7">
        <v>0.71625732866007674</v>
      </c>
      <c r="AE77" s="6">
        <v>15614851.171428569</v>
      </c>
      <c r="AF77" s="6">
        <v>1570104</v>
      </c>
      <c r="AG77" s="10" t="s">
        <v>645</v>
      </c>
      <c r="AH77" s="10"/>
      <c r="AI77" s="10" t="s">
        <v>598</v>
      </c>
      <c r="AJ77" s="10"/>
      <c r="AK77" s="10"/>
      <c r="AL77" s="10"/>
      <c r="AM77" s="10"/>
      <c r="AN77" s="10"/>
      <c r="AO77" s="10"/>
      <c r="AP77" s="10"/>
      <c r="AQ77" s="10"/>
      <c r="AR77" s="10">
        <f>19*40*52</f>
        <v>39520</v>
      </c>
      <c r="AS77" s="10">
        <v>1</v>
      </c>
      <c r="AT77" s="10">
        <v>0</v>
      </c>
      <c r="AU77" s="10">
        <v>0</v>
      </c>
      <c r="AV77" s="10"/>
      <c r="AW77" s="8" t="s">
        <v>815</v>
      </c>
      <c r="AX77" s="8">
        <v>4972</v>
      </c>
      <c r="AY77" s="10">
        <v>0</v>
      </c>
      <c r="AZ77" s="10">
        <v>0</v>
      </c>
      <c r="BA77" s="10">
        <v>0</v>
      </c>
      <c r="BB77" s="10"/>
      <c r="BC77" s="10">
        <v>0</v>
      </c>
      <c r="BD77" s="10"/>
      <c r="BE77" s="10">
        <v>0</v>
      </c>
      <c r="BF77" s="10"/>
      <c r="BG77" s="10">
        <v>644495</v>
      </c>
      <c r="BH77" s="10"/>
      <c r="BI77" s="10">
        <v>0</v>
      </c>
      <c r="BJ77" s="10"/>
      <c r="BK77" s="10">
        <v>0</v>
      </c>
      <c r="BL77" s="10" t="s">
        <v>814</v>
      </c>
      <c r="BM77" s="10">
        <v>4289040</v>
      </c>
      <c r="BN77" s="10" t="s">
        <v>814</v>
      </c>
      <c r="BO77" s="10">
        <v>7962123</v>
      </c>
      <c r="BP77" s="10" t="s">
        <v>814</v>
      </c>
      <c r="BQ77" s="10">
        <v>11698540</v>
      </c>
      <c r="BR77" s="10" t="s">
        <v>814</v>
      </c>
      <c r="BS77" s="10">
        <v>13024415</v>
      </c>
      <c r="BT77" s="10" t="s">
        <v>814</v>
      </c>
      <c r="BU77" s="10">
        <v>12998998</v>
      </c>
      <c r="BV77" s="10" t="s">
        <v>814</v>
      </c>
      <c r="BW77" s="10">
        <v>10783732</v>
      </c>
      <c r="BX77" s="10" t="s">
        <v>814</v>
      </c>
      <c r="BY77" s="10">
        <v>8560751</v>
      </c>
      <c r="BZ77" s="10" t="s">
        <v>814</v>
      </c>
      <c r="CA77" s="10">
        <v>10042210</v>
      </c>
      <c r="CB77" s="10" t="s">
        <v>814</v>
      </c>
      <c r="CC77" s="10">
        <v>5503360</v>
      </c>
      <c r="CD77" s="10" t="s">
        <v>814</v>
      </c>
      <c r="CE77" s="10">
        <v>1194672</v>
      </c>
      <c r="CF77" s="10" t="s">
        <v>814</v>
      </c>
      <c r="CG77" s="10">
        <v>1662924</v>
      </c>
      <c r="CH77" s="10" t="s">
        <v>814</v>
      </c>
      <c r="CI77" s="10">
        <v>0</v>
      </c>
      <c r="CJ77" s="10" t="s">
        <v>814</v>
      </c>
      <c r="CK77" s="10">
        <v>0</v>
      </c>
      <c r="CL77" s="10" t="s">
        <v>814</v>
      </c>
      <c r="CM77" s="10">
        <v>0</v>
      </c>
      <c r="CN77" s="10" t="s">
        <v>814</v>
      </c>
      <c r="CO77" s="10">
        <v>0</v>
      </c>
      <c r="CP77" s="10">
        <v>1</v>
      </c>
      <c r="CQ77" s="10"/>
      <c r="CR77" s="10">
        <v>0.47728779999999998</v>
      </c>
      <c r="CS77" s="10">
        <v>0</v>
      </c>
      <c r="CT77" s="10">
        <v>0</v>
      </c>
      <c r="CU77" s="10">
        <v>0</v>
      </c>
      <c r="CV77" s="10">
        <v>0</v>
      </c>
      <c r="CW77" s="27">
        <v>0</v>
      </c>
    </row>
    <row r="78" spans="1:101" ht="14" x14ac:dyDescent="0.2">
      <c r="A78" s="28" t="s">
        <v>59</v>
      </c>
      <c r="B78" s="28" t="s">
        <v>215</v>
      </c>
      <c r="C78" s="28" t="s">
        <v>364</v>
      </c>
      <c r="D78" s="28" t="s">
        <v>364</v>
      </c>
      <c r="E78" s="28" t="s">
        <v>364</v>
      </c>
      <c r="F78" s="28">
        <v>221119</v>
      </c>
      <c r="G78" s="28" t="s">
        <v>599</v>
      </c>
      <c r="H78" s="3">
        <v>39797</v>
      </c>
      <c r="I78" s="28">
        <v>2009</v>
      </c>
      <c r="J78" s="28">
        <v>2011</v>
      </c>
      <c r="K78" s="28">
        <v>6</v>
      </c>
      <c r="L78" s="28">
        <v>9</v>
      </c>
      <c r="M78" s="28">
        <v>9</v>
      </c>
      <c r="N78" s="4">
        <v>57283</v>
      </c>
      <c r="O78" s="4">
        <v>515547</v>
      </c>
      <c r="P78" s="28">
        <v>2009</v>
      </c>
      <c r="Q78" s="5">
        <v>10000000</v>
      </c>
      <c r="R78" s="5">
        <v>10000000</v>
      </c>
      <c r="S78" s="6">
        <v>28200000</v>
      </c>
      <c r="T78" s="6">
        <v>63071060</v>
      </c>
      <c r="U78" s="6">
        <v>63071060</v>
      </c>
      <c r="V78" s="6">
        <v>56000880</v>
      </c>
      <c r="W78" s="6">
        <v>56000880</v>
      </c>
      <c r="X78" s="6">
        <v>2538597.0102220001</v>
      </c>
      <c r="Y78" s="6">
        <v>10000000</v>
      </c>
      <c r="Z78" s="6">
        <v>1044944.590222</v>
      </c>
      <c r="AA78" s="6">
        <v>1493652.42</v>
      </c>
      <c r="AB78" s="6">
        <v>7072652.2585419994</v>
      </c>
      <c r="AC78" s="6">
        <v>4484716.8570219995</v>
      </c>
      <c r="AD78" s="7">
        <v>0.63409265620341793</v>
      </c>
      <c r="AE78" s="6">
        <v>1723698.050212</v>
      </c>
      <c r="AF78" s="6">
        <v>175473</v>
      </c>
      <c r="AG78" s="10" t="s">
        <v>645</v>
      </c>
      <c r="AH78" s="10"/>
      <c r="AI78" s="10" t="s">
        <v>647</v>
      </c>
      <c r="AJ78" s="10"/>
      <c r="AK78" s="10"/>
      <c r="AL78" s="10"/>
      <c r="AM78" s="10"/>
      <c r="AN78" s="10"/>
      <c r="AO78" s="10"/>
      <c r="AP78" s="10"/>
      <c r="AQ78" s="10"/>
      <c r="AR78" s="10">
        <f>1346*52</f>
        <v>69992</v>
      </c>
      <c r="AS78" s="10">
        <v>0</v>
      </c>
      <c r="AT78" s="10">
        <v>1</v>
      </c>
      <c r="AU78" s="10">
        <v>1</v>
      </c>
      <c r="AV78" s="10"/>
      <c r="AW78" s="8"/>
      <c r="AX78" s="8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>
        <v>0</v>
      </c>
      <c r="CQ78" s="10"/>
      <c r="CR78" s="10">
        <v>0.3843493</v>
      </c>
      <c r="CS78" s="10">
        <v>1</v>
      </c>
      <c r="CT78" s="10">
        <v>0</v>
      </c>
      <c r="CU78" s="10">
        <v>0</v>
      </c>
      <c r="CV78" s="10">
        <v>0</v>
      </c>
    </row>
    <row r="79" spans="1:101" ht="14" x14ac:dyDescent="0.2">
      <c r="A79" s="28" t="s">
        <v>60</v>
      </c>
      <c r="B79" s="28" t="s">
        <v>216</v>
      </c>
      <c r="C79" s="28" t="s">
        <v>365</v>
      </c>
      <c r="D79" s="28" t="s">
        <v>512</v>
      </c>
      <c r="E79" s="28" t="s">
        <v>580</v>
      </c>
      <c r="F79" s="28">
        <v>221115</v>
      </c>
      <c r="G79" s="28" t="s">
        <v>599</v>
      </c>
      <c r="H79" s="3">
        <v>39799</v>
      </c>
      <c r="I79" s="28">
        <v>2009</v>
      </c>
      <c r="J79" s="28">
        <v>2011</v>
      </c>
      <c r="K79" s="28">
        <v>14</v>
      </c>
      <c r="L79" s="28">
        <v>11</v>
      </c>
      <c r="M79" s="28">
        <v>11</v>
      </c>
      <c r="N79" s="4">
        <v>93363.926666666681</v>
      </c>
      <c r="O79" s="4">
        <v>965589.34000000008</v>
      </c>
      <c r="P79" s="28">
        <v>2011</v>
      </c>
      <c r="Q79" s="5">
        <v>10000000</v>
      </c>
      <c r="R79" s="5">
        <v>10000000</v>
      </c>
      <c r="S79" s="6">
        <v>375103000</v>
      </c>
      <c r="T79" s="6">
        <v>362612739</v>
      </c>
      <c r="U79" s="6">
        <v>371730133.48000002</v>
      </c>
      <c r="V79" s="6">
        <v>148176000</v>
      </c>
      <c r="W79" s="6">
        <v>148176000</v>
      </c>
      <c r="X79" s="6">
        <v>5238698.08</v>
      </c>
      <c r="Y79" s="6">
        <v>10000000</v>
      </c>
      <c r="Z79" s="6">
        <v>580674.36</v>
      </c>
      <c r="AA79" s="6">
        <v>4658023.72</v>
      </c>
      <c r="AB79" s="6">
        <v>13350954.4636</v>
      </c>
      <c r="AC79" s="6">
        <v>10065645.150400002</v>
      </c>
      <c r="AD79" s="7">
        <v>0.75392700782876199</v>
      </c>
      <c r="AE79" s="6">
        <v>3976754.8821599996</v>
      </c>
      <c r="AF79" s="6">
        <v>863450.2</v>
      </c>
      <c r="AG79" s="10" t="s">
        <v>645</v>
      </c>
      <c r="AH79" s="10"/>
      <c r="AI79" s="10" t="s">
        <v>647</v>
      </c>
      <c r="AJ79" s="10"/>
      <c r="AK79" s="10"/>
      <c r="AL79" s="10"/>
      <c r="AM79" s="10"/>
      <c r="AN79" s="10"/>
      <c r="AO79" s="10"/>
      <c r="AP79" s="10"/>
      <c r="AQ79" s="10"/>
      <c r="AR79" s="10">
        <v>59717</v>
      </c>
      <c r="AS79" s="10">
        <v>1</v>
      </c>
      <c r="AT79" s="10">
        <v>1</v>
      </c>
      <c r="AU79" s="10">
        <v>0</v>
      </c>
      <c r="AV79" s="10"/>
      <c r="AW79" s="8" t="s">
        <v>855</v>
      </c>
      <c r="AX79" s="8">
        <v>76</v>
      </c>
      <c r="AY79" s="10">
        <v>0</v>
      </c>
      <c r="AZ79" s="10">
        <v>0</v>
      </c>
      <c r="BA79" s="10">
        <v>0</v>
      </c>
      <c r="BB79" s="10" t="s">
        <v>814</v>
      </c>
      <c r="BC79" s="10">
        <v>0</v>
      </c>
      <c r="BD79" s="10" t="s">
        <v>814</v>
      </c>
      <c r="BE79" s="10">
        <v>0</v>
      </c>
      <c r="BF79" s="10" t="s">
        <v>814</v>
      </c>
      <c r="BG79" s="10">
        <v>1782657</v>
      </c>
      <c r="BH79" s="10" t="s">
        <v>814</v>
      </c>
      <c r="BI79" s="10">
        <v>2053048</v>
      </c>
      <c r="BJ79" s="10" t="s">
        <v>814</v>
      </c>
      <c r="BK79" s="10">
        <v>2583938</v>
      </c>
      <c r="BL79" s="10" t="s">
        <v>814</v>
      </c>
      <c r="BM79" s="10">
        <v>2383913</v>
      </c>
      <c r="BN79" s="10" t="s">
        <v>814</v>
      </c>
      <c r="BO79" s="10">
        <v>4028341</v>
      </c>
      <c r="BP79" s="10" t="s">
        <v>814</v>
      </c>
      <c r="BQ79" s="10">
        <v>4124737</v>
      </c>
      <c r="BR79" s="10" t="s">
        <v>814</v>
      </c>
      <c r="BS79" s="10">
        <v>4604395</v>
      </c>
      <c r="BT79" s="10" t="s">
        <v>814</v>
      </c>
      <c r="BU79" s="10">
        <v>5371942</v>
      </c>
      <c r="BV79" s="10" t="s">
        <v>814</v>
      </c>
      <c r="BW79" s="10">
        <v>5217447</v>
      </c>
      <c r="BX79" s="10" t="s">
        <v>814</v>
      </c>
      <c r="BY79" s="10">
        <v>3967041</v>
      </c>
      <c r="BZ79" s="10" t="s">
        <v>814</v>
      </c>
      <c r="CA79" s="10">
        <v>5466511</v>
      </c>
      <c r="CB79" s="10" t="s">
        <v>814</v>
      </c>
      <c r="CC79" s="10">
        <v>8699467</v>
      </c>
      <c r="CD79" s="10" t="s">
        <v>814</v>
      </c>
      <c r="CE79" s="10">
        <v>9568362</v>
      </c>
      <c r="CF79" s="10" t="s">
        <v>814</v>
      </c>
      <c r="CG79" s="10">
        <v>8465900</v>
      </c>
      <c r="CH79" s="10" t="s">
        <v>814</v>
      </c>
      <c r="CI79" s="10">
        <v>7171128</v>
      </c>
      <c r="CJ79" s="10" t="s">
        <v>814</v>
      </c>
      <c r="CK79" s="10">
        <v>7350078</v>
      </c>
      <c r="CL79" s="10" t="s">
        <v>814</v>
      </c>
      <c r="CM79" s="10">
        <v>6869114</v>
      </c>
      <c r="CN79" s="10" t="s">
        <v>814</v>
      </c>
      <c r="CO79" s="10">
        <v>7952165</v>
      </c>
      <c r="CP79" s="10">
        <v>1</v>
      </c>
      <c r="CQ79" s="10"/>
      <c r="CR79" s="10">
        <v>0.39508199999999999</v>
      </c>
      <c r="CS79" s="10">
        <v>1</v>
      </c>
      <c r="CT79" s="10">
        <v>0</v>
      </c>
      <c r="CU79" s="10">
        <v>0</v>
      </c>
      <c r="CV79" s="10">
        <v>0</v>
      </c>
    </row>
    <row r="80" spans="1:101" ht="14" x14ac:dyDescent="0.2">
      <c r="A80" s="28" t="s">
        <v>61</v>
      </c>
      <c r="B80" s="28" t="s">
        <v>217</v>
      </c>
      <c r="C80" s="28" t="s">
        <v>366</v>
      </c>
      <c r="D80" s="28" t="s">
        <v>366</v>
      </c>
      <c r="E80" s="28" t="s">
        <v>366</v>
      </c>
      <c r="F80" s="28">
        <v>221119</v>
      </c>
      <c r="G80" s="28" t="s">
        <v>599</v>
      </c>
      <c r="H80" s="3">
        <v>39772</v>
      </c>
      <c r="I80" s="28">
        <v>2009</v>
      </c>
      <c r="J80" s="28">
        <v>2011</v>
      </c>
      <c r="K80" s="28">
        <v>19</v>
      </c>
      <c r="L80" s="28">
        <v>20</v>
      </c>
      <c r="M80" s="28">
        <v>20</v>
      </c>
      <c r="N80" s="4">
        <v>54694.57</v>
      </c>
      <c r="O80" s="4">
        <v>1365394.66</v>
      </c>
      <c r="P80" s="28">
        <v>2009</v>
      </c>
      <c r="Q80" s="5">
        <v>10000000</v>
      </c>
      <c r="R80" s="5">
        <v>10000000</v>
      </c>
      <c r="S80" s="6">
        <v>246420000</v>
      </c>
      <c r="T80" s="6">
        <v>226538807</v>
      </c>
      <c r="U80" s="6">
        <v>239727181</v>
      </c>
      <c r="V80" s="6">
        <v>127844380</v>
      </c>
      <c r="W80" s="6">
        <v>127844380</v>
      </c>
      <c r="X80" s="6">
        <v>7957263.392</v>
      </c>
      <c r="Y80" s="6">
        <v>10000000</v>
      </c>
      <c r="Z80" s="6">
        <v>3583238.3600000003</v>
      </c>
      <c r="AA80" s="6">
        <v>4374025.0319999997</v>
      </c>
      <c r="AB80" s="6">
        <v>18859607.623667579</v>
      </c>
      <c r="AC80" s="6">
        <v>13742595.452437229</v>
      </c>
      <c r="AD80" s="7">
        <v>0.72867875762119072</v>
      </c>
      <c r="AE80" s="6">
        <v>5360724.7159920912</v>
      </c>
      <c r="AF80" s="6">
        <v>65973</v>
      </c>
      <c r="AG80" s="10" t="s">
        <v>645</v>
      </c>
      <c r="AH80" s="10" t="s">
        <v>653</v>
      </c>
      <c r="AI80" s="10" t="s">
        <v>647</v>
      </c>
      <c r="AJ80" s="10" t="s">
        <v>646</v>
      </c>
      <c r="AK80" s="10" t="s">
        <v>911</v>
      </c>
      <c r="AL80" s="10">
        <v>1</v>
      </c>
      <c r="AM80" s="10">
        <v>0</v>
      </c>
      <c r="AN80" s="10">
        <v>0</v>
      </c>
      <c r="AO80" s="10">
        <v>0</v>
      </c>
      <c r="AP80" s="10"/>
      <c r="AQ80" s="10">
        <v>37432</v>
      </c>
      <c r="AR80" s="10">
        <v>66246</v>
      </c>
      <c r="AS80" s="10">
        <v>0</v>
      </c>
      <c r="AT80" s="10">
        <v>0</v>
      </c>
      <c r="AU80" s="10">
        <v>0</v>
      </c>
      <c r="AV80" s="10" t="s">
        <v>910</v>
      </c>
      <c r="AW80" s="8" t="s">
        <v>856</v>
      </c>
      <c r="AX80" s="8">
        <v>1458</v>
      </c>
      <c r="AY80" s="10">
        <v>0</v>
      </c>
      <c r="AZ80" s="10">
        <v>0</v>
      </c>
      <c r="BA80" s="10">
        <v>0</v>
      </c>
      <c r="BB80" s="10"/>
      <c r="BC80" s="10">
        <v>0</v>
      </c>
      <c r="BD80" s="10"/>
      <c r="BE80" s="10">
        <v>0</v>
      </c>
      <c r="BF80" s="10"/>
      <c r="BG80" s="10">
        <v>0</v>
      </c>
      <c r="BH80" s="10"/>
      <c r="BI80" s="10">
        <v>0</v>
      </c>
      <c r="BJ80" s="10"/>
      <c r="BK80" s="10">
        <v>0</v>
      </c>
      <c r="BL80" s="10"/>
      <c r="BM80" s="10">
        <v>0</v>
      </c>
      <c r="BN80" s="10"/>
      <c r="BO80" s="10">
        <v>0</v>
      </c>
      <c r="BP80" s="10"/>
      <c r="BQ80" s="10">
        <v>0</v>
      </c>
      <c r="BR80" s="10"/>
      <c r="BS80" s="10">
        <v>0</v>
      </c>
      <c r="BT80" s="10"/>
      <c r="BU80" s="10">
        <v>0</v>
      </c>
      <c r="BV80" s="10"/>
      <c r="BW80" s="10">
        <v>0</v>
      </c>
      <c r="BX80" s="10" t="s">
        <v>814</v>
      </c>
      <c r="BY80" s="10">
        <v>0</v>
      </c>
      <c r="BZ80" s="10" t="s">
        <v>814</v>
      </c>
      <c r="CA80" s="10">
        <v>0</v>
      </c>
      <c r="CB80" s="10" t="s">
        <v>814</v>
      </c>
      <c r="CC80" s="10">
        <v>1443641</v>
      </c>
      <c r="CD80" s="10" t="s">
        <v>814</v>
      </c>
      <c r="CE80" s="10">
        <v>1505717</v>
      </c>
      <c r="CF80" s="10" t="s">
        <v>814</v>
      </c>
      <c r="CG80" s="10">
        <v>1047609</v>
      </c>
      <c r="CH80" s="10" t="s">
        <v>814</v>
      </c>
      <c r="CI80" s="10">
        <v>182126</v>
      </c>
      <c r="CJ80" s="10" t="s">
        <v>814</v>
      </c>
      <c r="CK80" s="10">
        <v>177174</v>
      </c>
      <c r="CL80" s="10" t="s">
        <v>814</v>
      </c>
      <c r="CM80" s="10">
        <v>14333</v>
      </c>
      <c r="CN80" s="10" t="s">
        <v>814</v>
      </c>
      <c r="CO80" s="10">
        <v>154502</v>
      </c>
      <c r="CP80" s="10">
        <v>1</v>
      </c>
      <c r="CQ80" s="10"/>
      <c r="CR80" s="10">
        <v>0.39008100000000001</v>
      </c>
      <c r="CS80" s="10">
        <v>1</v>
      </c>
      <c r="CT80" s="10">
        <v>0</v>
      </c>
      <c r="CU80" s="10">
        <v>0</v>
      </c>
      <c r="CV80" s="10">
        <v>0</v>
      </c>
    </row>
    <row r="81" spans="1:101" ht="14" x14ac:dyDescent="0.2">
      <c r="A81" s="28" t="s">
        <v>62</v>
      </c>
      <c r="B81" s="28" t="s">
        <v>218</v>
      </c>
      <c r="C81" s="28" t="s">
        <v>367</v>
      </c>
      <c r="D81" s="28" t="s">
        <v>367</v>
      </c>
      <c r="E81" s="28" t="s">
        <v>581</v>
      </c>
      <c r="F81" s="28">
        <v>221119</v>
      </c>
      <c r="G81" s="28" t="s">
        <v>599</v>
      </c>
      <c r="H81" s="3">
        <v>39743</v>
      </c>
      <c r="I81" s="28">
        <v>2009</v>
      </c>
      <c r="J81" s="28">
        <v>2011</v>
      </c>
      <c r="K81" s="28">
        <v>4</v>
      </c>
      <c r="L81" s="28">
        <v>4</v>
      </c>
      <c r="M81" s="28">
        <v>4</v>
      </c>
      <c r="N81" s="4">
        <v>45293.813999999998</v>
      </c>
      <c r="O81" s="4">
        <v>181175.25599999999</v>
      </c>
      <c r="P81" s="28">
        <v>2009</v>
      </c>
      <c r="Q81" s="5">
        <v>10000000</v>
      </c>
      <c r="R81" s="5">
        <v>10000000</v>
      </c>
      <c r="S81" s="6">
        <v>119625000</v>
      </c>
      <c r="T81" s="6">
        <v>271638187</v>
      </c>
      <c r="U81" s="6">
        <v>149681859</v>
      </c>
      <c r="V81" s="6">
        <v>197853250</v>
      </c>
      <c r="W81" s="6">
        <v>197853250</v>
      </c>
      <c r="X81" s="6">
        <v>6782148.6720000003</v>
      </c>
      <c r="Y81" s="6">
        <v>10000000</v>
      </c>
      <c r="Z81" s="6">
        <v>2996858.4879999999</v>
      </c>
      <c r="AA81" s="6">
        <v>3785290.1840000004</v>
      </c>
      <c r="AB81" s="6">
        <v>19940996.920000002</v>
      </c>
      <c r="AC81" s="6">
        <v>14586364.395199999</v>
      </c>
      <c r="AD81" s="7">
        <v>0.73147618715945306</v>
      </c>
      <c r="AE81" s="6">
        <v>5473513.4521371424</v>
      </c>
      <c r="AF81" s="6">
        <v>902581</v>
      </c>
      <c r="AG81" s="10" t="s">
        <v>645</v>
      </c>
      <c r="AH81" s="10"/>
      <c r="AI81" s="10" t="s">
        <v>647</v>
      </c>
      <c r="AJ81" s="10"/>
      <c r="AK81" s="10"/>
      <c r="AL81" s="10"/>
      <c r="AM81" s="10"/>
      <c r="AN81" s="10"/>
      <c r="AO81" s="10"/>
      <c r="AP81" s="10"/>
      <c r="AQ81" s="10"/>
      <c r="AR81" s="10">
        <f>800*52</f>
        <v>41600</v>
      </c>
      <c r="AS81" s="10">
        <v>1</v>
      </c>
      <c r="AT81" s="10">
        <v>1</v>
      </c>
      <c r="AU81" s="10">
        <v>0</v>
      </c>
      <c r="AV81" s="10"/>
      <c r="AW81" s="8" t="s">
        <v>857</v>
      </c>
      <c r="AX81" s="8">
        <v>650</v>
      </c>
      <c r="AY81" s="10">
        <v>0</v>
      </c>
      <c r="AZ81" s="10">
        <v>0</v>
      </c>
      <c r="BA81" s="10">
        <v>0</v>
      </c>
      <c r="BB81" s="10"/>
      <c r="BC81" s="10">
        <v>0</v>
      </c>
      <c r="BD81" s="10"/>
      <c r="BE81" s="10">
        <v>0</v>
      </c>
      <c r="BF81" s="10"/>
      <c r="BG81" s="10">
        <v>0</v>
      </c>
      <c r="BH81" s="10"/>
      <c r="BI81" s="10">
        <v>0</v>
      </c>
      <c r="BJ81" s="10"/>
      <c r="BK81" s="10">
        <v>0</v>
      </c>
      <c r="BL81" s="10"/>
      <c r="BM81" s="10">
        <v>0</v>
      </c>
      <c r="BN81" s="10"/>
      <c r="BO81" s="10">
        <v>0</v>
      </c>
      <c r="BP81" s="10"/>
      <c r="BQ81" s="10">
        <v>0</v>
      </c>
      <c r="BR81" s="10"/>
      <c r="BS81" s="10">
        <v>0</v>
      </c>
      <c r="BT81" s="10"/>
      <c r="BU81" s="10">
        <v>0</v>
      </c>
      <c r="BV81" s="10"/>
      <c r="BW81" s="10">
        <v>0</v>
      </c>
      <c r="BX81" s="10" t="s">
        <v>814</v>
      </c>
      <c r="BY81" s="10">
        <v>0</v>
      </c>
      <c r="BZ81" s="10" t="s">
        <v>814</v>
      </c>
      <c r="CA81" s="10">
        <v>0</v>
      </c>
      <c r="CB81" s="10" t="s">
        <v>814</v>
      </c>
      <c r="CC81" s="10">
        <v>0</v>
      </c>
      <c r="CD81" s="10" t="s">
        <v>814</v>
      </c>
      <c r="CE81" s="10">
        <v>401996</v>
      </c>
      <c r="CF81" s="10" t="s">
        <v>814</v>
      </c>
      <c r="CG81" s="10">
        <v>502380</v>
      </c>
      <c r="CH81" s="10" t="s">
        <v>814</v>
      </c>
      <c r="CI81" s="10">
        <v>0</v>
      </c>
      <c r="CJ81" s="10" t="s">
        <v>814</v>
      </c>
      <c r="CK81" s="10">
        <v>0</v>
      </c>
      <c r="CL81" s="10" t="s">
        <v>814</v>
      </c>
      <c r="CM81" s="10">
        <v>0</v>
      </c>
      <c r="CN81" s="10" t="s">
        <v>814</v>
      </c>
      <c r="CO81" s="10">
        <v>237525</v>
      </c>
      <c r="CP81" s="10">
        <v>1</v>
      </c>
      <c r="CQ81" s="10"/>
      <c r="CR81" s="10">
        <v>0.37524859999999999</v>
      </c>
      <c r="CS81" s="10">
        <v>1</v>
      </c>
      <c r="CT81" s="10">
        <v>0</v>
      </c>
      <c r="CU81" s="10">
        <v>0</v>
      </c>
      <c r="CV81" s="10">
        <v>0</v>
      </c>
    </row>
    <row r="82" spans="1:101" ht="14" x14ac:dyDescent="0.2">
      <c r="A82" s="28" t="s">
        <v>63</v>
      </c>
      <c r="B82" s="28" t="s">
        <v>219</v>
      </c>
      <c r="C82" s="28" t="s">
        <v>358</v>
      </c>
      <c r="D82" s="28" t="s">
        <v>358</v>
      </c>
      <c r="E82" s="28" t="s">
        <v>358</v>
      </c>
      <c r="F82" s="28">
        <v>221119</v>
      </c>
      <c r="G82" s="28" t="s">
        <v>599</v>
      </c>
      <c r="H82" s="3">
        <v>39797</v>
      </c>
      <c r="I82" s="28">
        <v>2009</v>
      </c>
      <c r="J82" s="28">
        <v>2011</v>
      </c>
      <c r="K82" s="28">
        <v>1</v>
      </c>
      <c r="L82" s="28">
        <v>1.8513972788694435</v>
      </c>
      <c r="M82" s="28">
        <v>1.8513972788694435</v>
      </c>
      <c r="N82" s="4">
        <v>57720</v>
      </c>
      <c r="O82" s="4">
        <v>527769.84000000008</v>
      </c>
      <c r="P82" s="28">
        <v>2010</v>
      </c>
      <c r="Q82" s="5">
        <v>10000000</v>
      </c>
      <c r="R82" s="5">
        <v>10000000</v>
      </c>
      <c r="S82" s="6">
        <v>10000000</v>
      </c>
      <c r="T82" s="6">
        <v>50311520</v>
      </c>
      <c r="U82" s="6">
        <v>50311520</v>
      </c>
      <c r="V82" s="6">
        <v>19585020</v>
      </c>
      <c r="W82" s="6">
        <v>19585020</v>
      </c>
      <c r="X82" s="6">
        <v>1162692.49278</v>
      </c>
      <c r="Y82" s="6">
        <v>10000000</v>
      </c>
      <c r="Z82" s="6">
        <v>697792.46078000008</v>
      </c>
      <c r="AA82" s="6">
        <v>464900.03199999989</v>
      </c>
      <c r="AB82" s="6">
        <v>2337241.4527799999</v>
      </c>
      <c r="AC82" s="6">
        <v>961355.88379999972</v>
      </c>
      <c r="AD82" s="7">
        <v>0.41132073995030682</v>
      </c>
      <c r="AE82" s="6">
        <v>372806.50529142853</v>
      </c>
      <c r="AF82" s="6">
        <v>29994</v>
      </c>
      <c r="AG82" s="10" t="s">
        <v>645</v>
      </c>
      <c r="AH82" s="10"/>
      <c r="AI82" s="10" t="s">
        <v>647</v>
      </c>
      <c r="AJ82" s="10"/>
      <c r="AK82" s="10"/>
      <c r="AL82" s="10"/>
      <c r="AM82" s="10"/>
      <c r="AN82" s="10"/>
      <c r="AO82" s="10"/>
      <c r="AP82" s="10"/>
      <c r="AQ82" s="10"/>
      <c r="AR82" s="10">
        <v>30866</v>
      </c>
      <c r="AS82" s="10">
        <v>1</v>
      </c>
      <c r="AT82" s="10">
        <v>1</v>
      </c>
      <c r="AU82" s="10">
        <v>0</v>
      </c>
      <c r="AV82" s="10"/>
      <c r="AW82" s="8" t="s">
        <v>858</v>
      </c>
      <c r="AX82" s="8">
        <v>577</v>
      </c>
      <c r="AY82" s="10">
        <v>0</v>
      </c>
      <c r="AZ82" s="10">
        <v>0</v>
      </c>
      <c r="BA82" s="10">
        <v>0</v>
      </c>
      <c r="BB82" s="10"/>
      <c r="BC82" s="10">
        <v>0</v>
      </c>
      <c r="BD82" s="10"/>
      <c r="BE82" s="10">
        <v>0</v>
      </c>
      <c r="BF82" s="10"/>
      <c r="BG82" s="10">
        <v>0</v>
      </c>
      <c r="BH82" s="10"/>
      <c r="BI82" s="10">
        <v>0</v>
      </c>
      <c r="BJ82" s="10"/>
      <c r="BK82" s="10">
        <v>0</v>
      </c>
      <c r="BL82" s="10"/>
      <c r="BM82" s="10">
        <v>0</v>
      </c>
      <c r="BN82" s="10"/>
      <c r="BO82" s="10">
        <v>0</v>
      </c>
      <c r="BP82" s="10"/>
      <c r="BQ82" s="10">
        <v>0</v>
      </c>
      <c r="BR82" s="10"/>
      <c r="BS82" s="10">
        <v>0</v>
      </c>
      <c r="BT82" s="10"/>
      <c r="BU82" s="10">
        <v>0</v>
      </c>
      <c r="BV82" s="10"/>
      <c r="BW82" s="10">
        <v>0</v>
      </c>
      <c r="BX82" s="10"/>
      <c r="BY82" s="10">
        <v>0</v>
      </c>
      <c r="BZ82" s="10" t="s">
        <v>814</v>
      </c>
      <c r="CA82" s="10">
        <v>45130</v>
      </c>
      <c r="CB82" s="10" t="s">
        <v>814</v>
      </c>
      <c r="CC82" s="10">
        <v>100808</v>
      </c>
      <c r="CD82" s="10" t="s">
        <v>814</v>
      </c>
      <c r="CE82" s="10">
        <v>21224</v>
      </c>
      <c r="CF82" s="10" t="s">
        <v>814</v>
      </c>
      <c r="CG82" s="10">
        <v>91460</v>
      </c>
      <c r="CH82" s="10" t="s">
        <v>814</v>
      </c>
      <c r="CI82" s="10">
        <v>18906</v>
      </c>
      <c r="CJ82" s="10" t="s">
        <v>814</v>
      </c>
      <c r="CK82" s="10">
        <v>121391</v>
      </c>
      <c r="CL82" s="10" t="s">
        <v>814</v>
      </c>
      <c r="CM82" s="10">
        <v>107631</v>
      </c>
      <c r="CN82" s="10" t="s">
        <v>814</v>
      </c>
      <c r="CO82" s="10">
        <v>81182</v>
      </c>
      <c r="CP82" s="10">
        <v>1</v>
      </c>
      <c r="CQ82" s="10"/>
      <c r="CR82" s="10">
        <v>0.3877929</v>
      </c>
      <c r="CS82" s="10">
        <v>1</v>
      </c>
      <c r="CT82" s="10">
        <v>0</v>
      </c>
      <c r="CU82" s="10">
        <v>0</v>
      </c>
      <c r="CV82" s="10">
        <v>0</v>
      </c>
    </row>
    <row r="83" spans="1:101" ht="14" x14ac:dyDescent="0.2">
      <c r="A83" s="28" t="s">
        <v>64</v>
      </c>
      <c r="B83" s="28" t="s">
        <v>215</v>
      </c>
      <c r="C83" s="28" t="s">
        <v>364</v>
      </c>
      <c r="D83" s="28" t="s">
        <v>364</v>
      </c>
      <c r="E83" s="28" t="s">
        <v>364</v>
      </c>
      <c r="F83" s="28">
        <v>221119</v>
      </c>
      <c r="G83" s="28" t="s">
        <v>599</v>
      </c>
      <c r="H83" s="3">
        <v>39797</v>
      </c>
      <c r="I83" s="28">
        <v>2009</v>
      </c>
      <c r="J83" s="28">
        <v>2011</v>
      </c>
      <c r="K83" s="28">
        <v>6</v>
      </c>
      <c r="L83" s="28">
        <v>9</v>
      </c>
      <c r="M83" s="28">
        <v>9</v>
      </c>
      <c r="N83" s="4">
        <v>49832.2</v>
      </c>
      <c r="O83" s="4">
        <v>448489.8</v>
      </c>
      <c r="P83" s="28">
        <v>2009</v>
      </c>
      <c r="Q83" s="5">
        <v>10000000</v>
      </c>
      <c r="R83" s="5">
        <v>10000000</v>
      </c>
      <c r="S83" s="6">
        <v>102000000</v>
      </c>
      <c r="T83" s="6">
        <v>109675000</v>
      </c>
      <c r="U83" s="6">
        <v>109675000</v>
      </c>
      <c r="V83" s="6">
        <v>91112960</v>
      </c>
      <c r="W83" s="6">
        <v>91112960</v>
      </c>
      <c r="X83" s="6">
        <v>4186614.1796319997</v>
      </c>
      <c r="Y83" s="6">
        <v>10000000</v>
      </c>
      <c r="Z83" s="6">
        <v>1446252.711632</v>
      </c>
      <c r="AA83" s="6">
        <v>2740361.4679999994</v>
      </c>
      <c r="AB83" s="6">
        <v>11515405.386339199</v>
      </c>
      <c r="AC83" s="6">
        <v>7962758.1184991989</v>
      </c>
      <c r="AD83" s="7">
        <v>0.69148743368995691</v>
      </c>
      <c r="AE83" s="6">
        <v>2713558.4645845941</v>
      </c>
      <c r="AF83" s="6">
        <v>1170995</v>
      </c>
      <c r="AG83" s="10" t="s">
        <v>645</v>
      </c>
      <c r="AH83" s="10"/>
      <c r="AI83" s="10" t="s">
        <v>647</v>
      </c>
      <c r="AJ83" s="10"/>
      <c r="AK83" s="10"/>
      <c r="AL83" s="10"/>
      <c r="AM83" s="10"/>
      <c r="AN83" s="10"/>
      <c r="AO83" s="10"/>
      <c r="AP83" s="10"/>
      <c r="AQ83" s="10"/>
      <c r="AR83" s="10">
        <f>1346*52</f>
        <v>69992</v>
      </c>
      <c r="AS83" s="10">
        <v>0</v>
      </c>
      <c r="AT83" s="10">
        <v>1</v>
      </c>
      <c r="AU83" s="10">
        <v>0</v>
      </c>
      <c r="AV83" s="10"/>
      <c r="AW83" s="8"/>
      <c r="AX83" s="8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>
        <v>0</v>
      </c>
      <c r="CQ83" s="10"/>
      <c r="CR83" s="10">
        <v>0.34078120000000001</v>
      </c>
      <c r="CS83" s="10">
        <v>1</v>
      </c>
      <c r="CT83" s="10">
        <v>0</v>
      </c>
      <c r="CU83" s="10">
        <v>0</v>
      </c>
      <c r="CV83" s="10">
        <v>0</v>
      </c>
    </row>
    <row r="84" spans="1:101" ht="14" x14ac:dyDescent="0.2">
      <c r="A84" s="28" t="s">
        <v>65</v>
      </c>
      <c r="B84" s="28" t="s">
        <v>215</v>
      </c>
      <c r="C84" s="28" t="s">
        <v>364</v>
      </c>
      <c r="D84" s="28" t="s">
        <v>364</v>
      </c>
      <c r="E84" s="28" t="s">
        <v>364</v>
      </c>
      <c r="F84" s="28">
        <v>221119</v>
      </c>
      <c r="G84" s="28" t="s">
        <v>599</v>
      </c>
      <c r="H84" s="3">
        <v>39797</v>
      </c>
      <c r="I84" s="28">
        <v>2009</v>
      </c>
      <c r="J84" s="28">
        <v>2011</v>
      </c>
      <c r="K84" s="28">
        <v>2</v>
      </c>
      <c r="L84" s="28">
        <v>4</v>
      </c>
      <c r="M84" s="28">
        <v>4</v>
      </c>
      <c r="N84" s="4">
        <v>57283</v>
      </c>
      <c r="O84" s="4">
        <v>229132</v>
      </c>
      <c r="P84" s="28">
        <v>2009</v>
      </c>
      <c r="Q84" s="5">
        <v>10000000</v>
      </c>
      <c r="R84" s="5">
        <v>10000000</v>
      </c>
      <c r="S84" s="6">
        <v>36600000</v>
      </c>
      <c r="T84" s="6">
        <v>85600000</v>
      </c>
      <c r="U84" s="6">
        <v>85600000</v>
      </c>
      <c r="V84" s="6">
        <v>68924160</v>
      </c>
      <c r="W84" s="6">
        <v>68924160</v>
      </c>
      <c r="X84" s="6">
        <v>3186867.0463999999</v>
      </c>
      <c r="Y84" s="6">
        <v>10000000</v>
      </c>
      <c r="Z84" s="6">
        <v>1208995.1936000001</v>
      </c>
      <c r="AA84" s="6">
        <v>1977871.8527999998</v>
      </c>
      <c r="AB84" s="6">
        <v>8767242.7366399989</v>
      </c>
      <c r="AC84" s="6">
        <v>5811344.7039999999</v>
      </c>
      <c r="AD84" s="7">
        <v>0.66284747423648593</v>
      </c>
      <c r="AE84" s="6">
        <v>2200598.404068571</v>
      </c>
      <c r="AF84" s="6">
        <v>309848</v>
      </c>
      <c r="AG84" s="10" t="s">
        <v>645</v>
      </c>
      <c r="AH84" s="10"/>
      <c r="AI84" s="10" t="s">
        <v>647</v>
      </c>
      <c r="AJ84" s="10"/>
      <c r="AK84" s="10"/>
      <c r="AL84" s="10"/>
      <c r="AM84" s="10"/>
      <c r="AN84" s="10"/>
      <c r="AO84" s="10"/>
      <c r="AP84" s="10"/>
      <c r="AQ84" s="10"/>
      <c r="AR84" s="10">
        <f>1346*52</f>
        <v>69992</v>
      </c>
      <c r="AS84" s="10">
        <v>0</v>
      </c>
      <c r="AT84" s="10">
        <v>1</v>
      </c>
      <c r="AU84" s="10">
        <v>0</v>
      </c>
      <c r="AV84" s="10"/>
      <c r="AW84" s="8"/>
      <c r="AX84" s="8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>
        <v>0</v>
      </c>
      <c r="CQ84" s="10"/>
      <c r="CR84" s="10">
        <v>0.37867269999999997</v>
      </c>
      <c r="CS84" s="10">
        <v>1</v>
      </c>
      <c r="CT84" s="10">
        <v>0</v>
      </c>
      <c r="CU84" s="10">
        <v>0</v>
      </c>
      <c r="CV84" s="10">
        <v>0</v>
      </c>
    </row>
    <row r="85" spans="1:101" ht="14" x14ac:dyDescent="0.2">
      <c r="A85" s="28" t="s">
        <v>20</v>
      </c>
      <c r="B85" s="28" t="s">
        <v>178</v>
      </c>
      <c r="C85" s="28" t="s">
        <v>368</v>
      </c>
      <c r="D85" s="28" t="s">
        <v>368</v>
      </c>
      <c r="E85" s="28" t="s">
        <v>368</v>
      </c>
      <c r="F85" s="28">
        <v>221119</v>
      </c>
      <c r="G85" s="28" t="s">
        <v>599</v>
      </c>
      <c r="H85" s="3">
        <v>39799</v>
      </c>
      <c r="I85" s="28">
        <v>2009</v>
      </c>
      <c r="J85" s="28">
        <v>2011</v>
      </c>
      <c r="K85" s="28">
        <v>3</v>
      </c>
      <c r="L85" s="28">
        <v>3</v>
      </c>
      <c r="M85" s="28">
        <v>3</v>
      </c>
      <c r="N85" s="4">
        <v>37431.9</v>
      </c>
      <c r="O85" s="4">
        <v>112295.70000000001</v>
      </c>
      <c r="P85" s="28">
        <v>2009</v>
      </c>
      <c r="Q85" s="5">
        <v>20000000</v>
      </c>
      <c r="R85" s="5">
        <v>20000000</v>
      </c>
      <c r="S85" s="6">
        <v>199500000</v>
      </c>
      <c r="T85" s="6">
        <v>292204250</v>
      </c>
      <c r="U85" s="6">
        <v>292204250</v>
      </c>
      <c r="V85" s="6">
        <v>183537000</v>
      </c>
      <c r="W85" s="6">
        <v>183537000</v>
      </c>
      <c r="X85" s="6">
        <v>8511992.2160000019</v>
      </c>
      <c r="Y85" s="6">
        <v>20000000</v>
      </c>
      <c r="Z85" s="6">
        <v>3085806.1520000002</v>
      </c>
      <c r="AA85" s="6">
        <v>5426186.0640000012</v>
      </c>
      <c r="AB85" s="6">
        <v>21720783.031999998</v>
      </c>
      <c r="AC85" s="6">
        <v>15321758.503999999</v>
      </c>
      <c r="AD85" s="7">
        <v>0.70539623186822131</v>
      </c>
      <c r="AE85" s="6">
        <v>6022005.5646640006</v>
      </c>
      <c r="AF85" s="6">
        <v>206321</v>
      </c>
      <c r="AG85" s="10" t="s">
        <v>645</v>
      </c>
      <c r="AH85" s="10"/>
      <c r="AI85" s="10" t="s">
        <v>647</v>
      </c>
      <c r="AJ85" s="10"/>
      <c r="AK85" s="10"/>
      <c r="AL85" s="10"/>
      <c r="AM85" s="10"/>
      <c r="AN85" s="10"/>
      <c r="AO85" s="10"/>
      <c r="AP85" s="10"/>
      <c r="AQ85" s="10"/>
      <c r="AR85" s="10">
        <f>875*52</f>
        <v>45500</v>
      </c>
      <c r="AS85" s="10">
        <v>0</v>
      </c>
      <c r="AT85" s="10">
        <v>1</v>
      </c>
      <c r="AU85" s="10">
        <v>0</v>
      </c>
      <c r="AV85" s="10"/>
      <c r="AW85" s="8" t="s">
        <v>827</v>
      </c>
      <c r="AX85" s="8">
        <v>329</v>
      </c>
      <c r="AY85" s="10">
        <v>0</v>
      </c>
      <c r="AZ85" s="10">
        <v>2536757</v>
      </c>
      <c r="BA85" s="10">
        <v>797447</v>
      </c>
      <c r="BB85" s="10" t="s">
        <v>814</v>
      </c>
      <c r="BC85" s="10">
        <v>368980</v>
      </c>
      <c r="BD85" s="10" t="s">
        <v>814</v>
      </c>
      <c r="BE85" s="10">
        <v>228679</v>
      </c>
      <c r="BF85" s="10" t="s">
        <v>814</v>
      </c>
      <c r="BG85" s="10">
        <v>388897</v>
      </c>
      <c r="BH85" s="10" t="s">
        <v>814</v>
      </c>
      <c r="BI85" s="10">
        <v>171502</v>
      </c>
      <c r="BJ85" s="10"/>
      <c r="BK85" s="10">
        <v>0</v>
      </c>
      <c r="BL85" s="10" t="s">
        <v>814</v>
      </c>
      <c r="BM85" s="10">
        <v>265584</v>
      </c>
      <c r="BN85" s="10" t="s">
        <v>814</v>
      </c>
      <c r="BO85" s="10">
        <v>1274605</v>
      </c>
      <c r="BP85" s="10" t="s">
        <v>814</v>
      </c>
      <c r="BQ85" s="10">
        <v>1313321</v>
      </c>
      <c r="BR85" s="10" t="s">
        <v>814</v>
      </c>
      <c r="BS85" s="10">
        <v>2130389</v>
      </c>
      <c r="BT85" s="10" t="s">
        <v>814</v>
      </c>
      <c r="BU85" s="10">
        <v>3624758</v>
      </c>
      <c r="BV85" s="10" t="s">
        <v>814</v>
      </c>
      <c r="BW85" s="10">
        <v>4803812</v>
      </c>
      <c r="BX85" s="10" t="s">
        <v>814</v>
      </c>
      <c r="BY85" s="10">
        <v>4075668</v>
      </c>
      <c r="BZ85" s="10" t="s">
        <v>814</v>
      </c>
      <c r="CA85" s="10">
        <v>9784095</v>
      </c>
      <c r="CB85" s="10" t="s">
        <v>814</v>
      </c>
      <c r="CC85" s="10">
        <v>11775522</v>
      </c>
      <c r="CD85" s="10" t="s">
        <v>814</v>
      </c>
      <c r="CE85" s="10">
        <v>6594250</v>
      </c>
      <c r="CF85" s="10" t="s">
        <v>814</v>
      </c>
      <c r="CG85" s="10">
        <v>3734579</v>
      </c>
      <c r="CH85" s="10" t="s">
        <v>814</v>
      </c>
      <c r="CI85" s="10">
        <v>2191087</v>
      </c>
      <c r="CJ85" s="10" t="s">
        <v>814</v>
      </c>
      <c r="CK85" s="10">
        <v>1774936</v>
      </c>
      <c r="CL85" s="10" t="s">
        <v>814</v>
      </c>
      <c r="CM85" s="10">
        <v>1677740</v>
      </c>
      <c r="CN85" s="10" t="s">
        <v>814</v>
      </c>
      <c r="CO85" s="10">
        <v>1925807</v>
      </c>
      <c r="CP85" s="10">
        <v>1</v>
      </c>
      <c r="CQ85" s="10"/>
      <c r="CR85" s="10">
        <v>0.3930362</v>
      </c>
      <c r="CS85" s="10">
        <v>1</v>
      </c>
      <c r="CT85" s="10">
        <v>0</v>
      </c>
      <c r="CU85" s="10">
        <v>0</v>
      </c>
      <c r="CV85" s="10">
        <v>0</v>
      </c>
    </row>
    <row r="86" spans="1:101" ht="14" x14ac:dyDescent="0.2">
      <c r="A86" s="28" t="s">
        <v>66</v>
      </c>
      <c r="B86" s="28" t="s">
        <v>220</v>
      </c>
      <c r="C86" s="28" t="s">
        <v>369</v>
      </c>
      <c r="D86" s="28" t="s">
        <v>369</v>
      </c>
      <c r="E86" s="28" t="s">
        <v>369</v>
      </c>
      <c r="F86" s="28">
        <v>331210</v>
      </c>
      <c r="G86" s="28" t="s">
        <v>598</v>
      </c>
      <c r="H86" s="3">
        <v>39798</v>
      </c>
      <c r="I86" s="28">
        <v>2009</v>
      </c>
      <c r="J86" s="28">
        <v>2011</v>
      </c>
      <c r="K86" s="28">
        <v>20</v>
      </c>
      <c r="L86" s="28">
        <v>63</v>
      </c>
      <c r="M86" s="28">
        <v>67</v>
      </c>
      <c r="N86" s="4">
        <v>88341</v>
      </c>
      <c r="O86" s="4">
        <v>6517193</v>
      </c>
      <c r="P86" s="28">
        <v>2010</v>
      </c>
      <c r="Q86" s="5">
        <v>20000000</v>
      </c>
      <c r="R86" s="5">
        <v>20000000</v>
      </c>
      <c r="S86" s="6">
        <v>131824000</v>
      </c>
      <c r="T86" s="6">
        <v>157823059</v>
      </c>
      <c r="U86" s="6">
        <v>204117727</v>
      </c>
      <c r="V86" s="6">
        <v>158073060</v>
      </c>
      <c r="W86" s="6">
        <v>158073060</v>
      </c>
      <c r="X86" s="6">
        <v>4667453.716</v>
      </c>
      <c r="Y86" s="6">
        <v>20000000</v>
      </c>
      <c r="Z86" s="6">
        <v>628000</v>
      </c>
      <c r="AA86" s="6">
        <v>4039453.716</v>
      </c>
      <c r="AB86" s="6">
        <v>14916529.170414232</v>
      </c>
      <c r="AC86" s="6">
        <v>9964650.3915608227</v>
      </c>
      <c r="AD86" s="7">
        <v>0.66802741292692447</v>
      </c>
      <c r="AE86" s="6">
        <v>2609009.0026682462</v>
      </c>
      <c r="AF86" s="6">
        <v>1261259</v>
      </c>
      <c r="AG86" s="10" t="s">
        <v>645</v>
      </c>
      <c r="AH86" s="10" t="s">
        <v>912</v>
      </c>
      <c r="AI86" s="10" t="s">
        <v>598</v>
      </c>
      <c r="AJ86" s="10"/>
      <c r="AK86" s="10"/>
      <c r="AL86" s="10"/>
      <c r="AM86" s="10"/>
      <c r="AN86" s="10"/>
      <c r="AO86" s="10"/>
      <c r="AP86" s="10"/>
      <c r="AQ86" s="10"/>
      <c r="AR86" s="10">
        <v>57500</v>
      </c>
      <c r="AS86" s="10">
        <v>1</v>
      </c>
      <c r="AT86" s="10">
        <v>1</v>
      </c>
      <c r="AU86" s="10">
        <v>0</v>
      </c>
      <c r="AV86" s="10"/>
      <c r="AW86" s="8" t="s">
        <v>859</v>
      </c>
      <c r="AX86" s="8">
        <v>2163</v>
      </c>
      <c r="AY86" s="10">
        <v>0</v>
      </c>
      <c r="AZ86" s="10">
        <v>0</v>
      </c>
      <c r="BA86" s="10">
        <v>0</v>
      </c>
      <c r="BB86" s="10"/>
      <c r="BC86" s="10">
        <v>0</v>
      </c>
      <c r="BD86" s="10"/>
      <c r="BE86" s="10">
        <v>0</v>
      </c>
      <c r="BF86" s="10"/>
      <c r="BG86" s="10">
        <v>0</v>
      </c>
      <c r="BH86" s="10"/>
      <c r="BI86" s="10">
        <v>0</v>
      </c>
      <c r="BJ86" s="10"/>
      <c r="BK86" s="10">
        <v>0</v>
      </c>
      <c r="BL86" s="10"/>
      <c r="BM86" s="10">
        <v>0</v>
      </c>
      <c r="BN86" s="10"/>
      <c r="BO86" s="10">
        <v>0</v>
      </c>
      <c r="BP86" s="10"/>
      <c r="BQ86" s="10">
        <v>0</v>
      </c>
      <c r="BR86" s="10"/>
      <c r="BS86" s="10">
        <v>0</v>
      </c>
      <c r="BT86" s="10"/>
      <c r="BU86" s="10">
        <v>0</v>
      </c>
      <c r="BV86" s="10"/>
      <c r="BW86" s="10">
        <v>0</v>
      </c>
      <c r="BX86" s="10"/>
      <c r="BY86" s="10">
        <v>0</v>
      </c>
      <c r="BZ86" s="10"/>
      <c r="CA86" s="10">
        <v>0</v>
      </c>
      <c r="CB86" s="10"/>
      <c r="CC86" s="10">
        <v>0</v>
      </c>
      <c r="CD86" s="10"/>
      <c r="CE86" s="10">
        <v>0</v>
      </c>
      <c r="CF86" s="10"/>
      <c r="CG86" s="10">
        <v>0</v>
      </c>
      <c r="CH86" s="10"/>
      <c r="CI86" s="10">
        <v>0</v>
      </c>
      <c r="CJ86" s="10"/>
      <c r="CK86" s="10">
        <v>0</v>
      </c>
      <c r="CL86" s="10" t="s">
        <v>814</v>
      </c>
      <c r="CM86" s="10">
        <v>0</v>
      </c>
      <c r="CN86" s="10" t="s">
        <v>814</v>
      </c>
      <c r="CO86" s="10">
        <v>0</v>
      </c>
      <c r="CP86" s="10">
        <v>0</v>
      </c>
      <c r="CQ86" s="10"/>
      <c r="CR86" s="10">
        <v>0.26182650000000002</v>
      </c>
      <c r="CS86" s="10">
        <v>0</v>
      </c>
      <c r="CT86" s="10">
        <v>0</v>
      </c>
      <c r="CU86" s="10">
        <v>0</v>
      </c>
      <c r="CV86" s="10">
        <v>0</v>
      </c>
      <c r="CW86" s="27">
        <v>0</v>
      </c>
    </row>
    <row r="87" spans="1:101" ht="14" x14ac:dyDescent="0.2">
      <c r="A87" s="28" t="s">
        <v>67</v>
      </c>
      <c r="B87" s="28" t="s">
        <v>221</v>
      </c>
      <c r="C87" s="28" t="s">
        <v>370</v>
      </c>
      <c r="D87" s="28" t="s">
        <v>370</v>
      </c>
      <c r="E87" s="28" t="s">
        <v>370</v>
      </c>
      <c r="F87" s="28">
        <v>221117</v>
      </c>
      <c r="G87" s="28" t="s">
        <v>599</v>
      </c>
      <c r="H87" s="3">
        <v>39965</v>
      </c>
      <c r="I87" s="28">
        <v>2010</v>
      </c>
      <c r="J87" s="28">
        <v>2012</v>
      </c>
      <c r="K87" s="28">
        <v>25</v>
      </c>
      <c r="L87" s="28">
        <v>34</v>
      </c>
      <c r="M87" s="28">
        <v>34</v>
      </c>
      <c r="N87" s="4">
        <v>62098</v>
      </c>
      <c r="O87" s="4">
        <v>2224256</v>
      </c>
      <c r="P87" s="28">
        <v>2012</v>
      </c>
      <c r="Q87" s="5">
        <v>40000000</v>
      </c>
      <c r="R87" s="5">
        <v>40000000</v>
      </c>
      <c r="S87" s="6">
        <v>360000000</v>
      </c>
      <c r="T87" s="6">
        <v>249712831</v>
      </c>
      <c r="U87" s="6">
        <v>434214481</v>
      </c>
      <c r="V87" s="6">
        <v>426988441</v>
      </c>
      <c r="W87" s="6">
        <v>426988441</v>
      </c>
      <c r="X87" s="6">
        <v>12015901.882399999</v>
      </c>
      <c r="Y87" s="6">
        <v>40314840</v>
      </c>
      <c r="Z87" s="6">
        <v>4334330.3848000001</v>
      </c>
      <c r="AA87" s="6">
        <v>7681571.4975999985</v>
      </c>
      <c r="AB87" s="6">
        <v>51368107.013599999</v>
      </c>
      <c r="AC87" s="6">
        <v>34003480.607199997</v>
      </c>
      <c r="AD87" s="7">
        <v>0.66195705047486719</v>
      </c>
      <c r="AE87" s="6">
        <v>2653</v>
      </c>
      <c r="AF87" s="6">
        <v>166000</v>
      </c>
      <c r="AG87" s="10" t="s">
        <v>645</v>
      </c>
      <c r="AH87" s="10"/>
      <c r="AI87" s="10" t="s">
        <v>647</v>
      </c>
      <c r="AJ87" s="10"/>
      <c r="AK87" s="10"/>
      <c r="AL87" s="10"/>
      <c r="AM87" s="10"/>
      <c r="AN87" s="10"/>
      <c r="AO87" s="10"/>
      <c r="AP87" s="10"/>
      <c r="AQ87" s="10"/>
      <c r="AR87" s="10">
        <f>29.21*40*52</f>
        <v>60756.800000000003</v>
      </c>
      <c r="AS87" s="10">
        <v>1</v>
      </c>
      <c r="AT87" s="10">
        <v>1</v>
      </c>
      <c r="AU87" s="10">
        <v>0</v>
      </c>
      <c r="AV87" s="10"/>
      <c r="AW87" s="8" t="s">
        <v>860</v>
      </c>
      <c r="AX87" s="8">
        <v>536</v>
      </c>
      <c r="AY87" s="10">
        <v>0</v>
      </c>
      <c r="AZ87" s="10">
        <v>0</v>
      </c>
      <c r="BA87" s="10">
        <v>0</v>
      </c>
      <c r="BB87" s="10"/>
      <c r="BC87" s="10">
        <v>0</v>
      </c>
      <c r="BD87" s="10"/>
      <c r="BE87" s="10">
        <v>0</v>
      </c>
      <c r="BF87" s="10"/>
      <c r="BG87" s="10">
        <v>0</v>
      </c>
      <c r="BH87" s="10"/>
      <c r="BI87" s="10">
        <v>0</v>
      </c>
      <c r="BJ87" s="10"/>
      <c r="BK87" s="10">
        <v>0</v>
      </c>
      <c r="BL87" s="10"/>
      <c r="BM87" s="10">
        <v>0</v>
      </c>
      <c r="BN87" s="10"/>
      <c r="BO87" s="10">
        <v>0</v>
      </c>
      <c r="BP87" s="10"/>
      <c r="BQ87" s="10">
        <v>0</v>
      </c>
      <c r="BR87" s="10"/>
      <c r="BS87" s="10">
        <v>0</v>
      </c>
      <c r="BT87" s="10"/>
      <c r="BU87" s="10">
        <v>0</v>
      </c>
      <c r="BV87" s="10" t="s">
        <v>814</v>
      </c>
      <c r="BW87" s="10">
        <v>0</v>
      </c>
      <c r="BX87" s="10" t="s">
        <v>814</v>
      </c>
      <c r="BY87" s="10">
        <v>743666</v>
      </c>
      <c r="BZ87" s="10" t="s">
        <v>814</v>
      </c>
      <c r="CA87" s="10">
        <v>1533101</v>
      </c>
      <c r="CB87" s="10" t="s">
        <v>814</v>
      </c>
      <c r="CC87" s="10">
        <v>1108602</v>
      </c>
      <c r="CD87" s="10" t="s">
        <v>814</v>
      </c>
      <c r="CE87" s="10">
        <v>994546</v>
      </c>
      <c r="CF87" s="10" t="s">
        <v>814</v>
      </c>
      <c r="CG87" s="10">
        <v>496721</v>
      </c>
      <c r="CH87" s="10" t="s">
        <v>814</v>
      </c>
      <c r="CI87" s="10">
        <v>0</v>
      </c>
      <c r="CJ87" s="10" t="s">
        <v>814</v>
      </c>
      <c r="CK87" s="10">
        <v>0</v>
      </c>
      <c r="CL87" s="10"/>
      <c r="CM87" s="10">
        <v>0</v>
      </c>
      <c r="CN87" s="10"/>
      <c r="CO87" s="10">
        <v>0</v>
      </c>
      <c r="CP87" s="10">
        <v>1</v>
      </c>
      <c r="CQ87" s="10"/>
      <c r="CR87" s="10">
        <v>7.7999999999999999E-5</v>
      </c>
      <c r="CS87" s="10">
        <v>0</v>
      </c>
      <c r="CT87" s="10">
        <v>0</v>
      </c>
      <c r="CU87" s="10">
        <v>0</v>
      </c>
      <c r="CV87" s="10">
        <v>0</v>
      </c>
    </row>
    <row r="88" spans="1:101" ht="14" x14ac:dyDescent="0.2">
      <c r="A88" s="28" t="s">
        <v>68</v>
      </c>
      <c r="B88" s="28" t="s">
        <v>222</v>
      </c>
      <c r="C88" s="28" t="s">
        <v>371</v>
      </c>
      <c r="D88" s="28" t="s">
        <v>371</v>
      </c>
      <c r="E88" s="28" t="s">
        <v>371</v>
      </c>
      <c r="F88" s="28">
        <v>221119</v>
      </c>
      <c r="G88" s="28" t="s">
        <v>599</v>
      </c>
      <c r="H88" s="3">
        <v>40157</v>
      </c>
      <c r="I88" s="28">
        <v>2010</v>
      </c>
      <c r="J88" s="28">
        <v>2012</v>
      </c>
      <c r="K88" s="28">
        <v>8</v>
      </c>
      <c r="L88" s="28">
        <v>10</v>
      </c>
      <c r="M88" s="28">
        <v>11</v>
      </c>
      <c r="N88" s="4">
        <v>60742</v>
      </c>
      <c r="O88" s="4">
        <v>631717</v>
      </c>
      <c r="P88" s="28">
        <v>2010</v>
      </c>
      <c r="Q88" s="5">
        <v>10000000</v>
      </c>
      <c r="R88" s="5">
        <v>10000000</v>
      </c>
      <c r="S88" s="6">
        <v>170000000</v>
      </c>
      <c r="T88" s="6">
        <v>304495621</v>
      </c>
      <c r="U88" s="6">
        <v>304495621</v>
      </c>
      <c r="V88" s="6">
        <v>125774210</v>
      </c>
      <c r="W88" s="6">
        <v>125774210</v>
      </c>
      <c r="X88" s="6">
        <v>3654156.5132900001</v>
      </c>
      <c r="Y88" s="6">
        <v>10000000</v>
      </c>
      <c r="Z88" s="6">
        <v>1750812.5931599999</v>
      </c>
      <c r="AA88" s="6">
        <v>1903343.9201300002</v>
      </c>
      <c r="AB88" s="6">
        <v>9787102.990290001</v>
      </c>
      <c r="AC88" s="6">
        <v>7458752.1587000005</v>
      </c>
      <c r="AD88" s="7">
        <v>0.76210009908958676</v>
      </c>
      <c r="AE88" s="6">
        <v>446600</v>
      </c>
      <c r="AF88" s="6">
        <v>193287</v>
      </c>
      <c r="AG88" s="10" t="s">
        <v>646</v>
      </c>
      <c r="AH88" s="10"/>
      <c r="AI88" s="10" t="s">
        <v>647</v>
      </c>
      <c r="AJ88" s="10"/>
      <c r="AK88" s="10"/>
      <c r="AL88" s="10"/>
      <c r="AM88" s="10"/>
      <c r="AN88" s="10"/>
      <c r="AO88" s="10"/>
      <c r="AP88" s="10"/>
      <c r="AQ88" s="10">
        <f>24154*1.1</f>
        <v>26569.4</v>
      </c>
      <c r="AR88" s="10">
        <v>48000</v>
      </c>
      <c r="AS88" s="10">
        <v>1</v>
      </c>
      <c r="AT88" s="10">
        <v>1</v>
      </c>
      <c r="AU88" s="10">
        <v>0</v>
      </c>
      <c r="AV88" s="10"/>
      <c r="AW88" s="8" t="s">
        <v>861</v>
      </c>
      <c r="AX88" s="8">
        <v>328</v>
      </c>
      <c r="AY88" s="10">
        <v>2633783</v>
      </c>
      <c r="AZ88" s="10">
        <v>1053016</v>
      </c>
      <c r="BA88" s="10">
        <v>1184265</v>
      </c>
      <c r="BB88" s="10" t="s">
        <v>814</v>
      </c>
      <c r="BC88" s="10">
        <v>0</v>
      </c>
      <c r="BD88" s="10" t="s">
        <v>814</v>
      </c>
      <c r="BE88" s="10">
        <v>0</v>
      </c>
      <c r="BF88" s="10" t="s">
        <v>814</v>
      </c>
      <c r="BG88" s="10">
        <v>0</v>
      </c>
      <c r="BH88" s="10" t="s">
        <v>814</v>
      </c>
      <c r="BI88" s="10">
        <v>101928</v>
      </c>
      <c r="BJ88" s="10" t="s">
        <v>814</v>
      </c>
      <c r="BK88" s="10">
        <v>18056</v>
      </c>
      <c r="BL88" s="10" t="s">
        <v>814</v>
      </c>
      <c r="BM88" s="10">
        <v>731729</v>
      </c>
      <c r="BN88" s="10" t="s">
        <v>814</v>
      </c>
      <c r="BO88" s="10">
        <v>3006123</v>
      </c>
      <c r="BP88" s="10" t="s">
        <v>814</v>
      </c>
      <c r="BQ88" s="10">
        <v>5312943</v>
      </c>
      <c r="BR88" s="10" t="s">
        <v>814</v>
      </c>
      <c r="BS88" s="10">
        <v>5538046</v>
      </c>
      <c r="BT88" s="10" t="s">
        <v>814</v>
      </c>
      <c r="BU88" s="10">
        <v>8247595</v>
      </c>
      <c r="BV88" s="10" t="s">
        <v>814</v>
      </c>
      <c r="BW88" s="10">
        <v>12812436</v>
      </c>
      <c r="BX88" s="10" t="s">
        <v>814</v>
      </c>
      <c r="BY88" s="10">
        <v>8910352</v>
      </c>
      <c r="BZ88" s="10" t="s">
        <v>814</v>
      </c>
      <c r="CA88" s="10">
        <v>9367402</v>
      </c>
      <c r="CB88" s="10" t="s">
        <v>814</v>
      </c>
      <c r="CC88" s="10">
        <v>7733145</v>
      </c>
      <c r="CD88" s="10" t="s">
        <v>814</v>
      </c>
      <c r="CE88" s="10">
        <v>7736827</v>
      </c>
      <c r="CF88" s="10" t="s">
        <v>814</v>
      </c>
      <c r="CG88" s="10">
        <v>7024496</v>
      </c>
      <c r="CH88" s="10" t="s">
        <v>814</v>
      </c>
      <c r="CI88" s="10">
        <v>4158450</v>
      </c>
      <c r="CJ88" s="10" t="s">
        <v>814</v>
      </c>
      <c r="CK88" s="10">
        <v>3572047</v>
      </c>
      <c r="CL88" s="10" t="s">
        <v>814</v>
      </c>
      <c r="CM88" s="10">
        <v>3693794</v>
      </c>
      <c r="CN88" s="10" t="s">
        <v>814</v>
      </c>
      <c r="CO88" s="10">
        <v>2233389</v>
      </c>
      <c r="CP88" s="10">
        <v>1</v>
      </c>
      <c r="CQ88" s="10"/>
      <c r="CR88" s="10">
        <v>5.9875999999999999E-2</v>
      </c>
      <c r="CS88" s="10">
        <v>1</v>
      </c>
      <c r="CT88" s="10">
        <v>0</v>
      </c>
      <c r="CU88" s="10">
        <v>0</v>
      </c>
      <c r="CV88" s="10">
        <v>0</v>
      </c>
    </row>
    <row r="89" spans="1:101" ht="14" x14ac:dyDescent="0.2">
      <c r="A89" s="28" t="s">
        <v>69</v>
      </c>
      <c r="B89" s="28" t="s">
        <v>223</v>
      </c>
      <c r="C89" s="28" t="s">
        <v>372</v>
      </c>
      <c r="D89" s="28" t="s">
        <v>372</v>
      </c>
      <c r="E89" s="28" t="s">
        <v>372</v>
      </c>
      <c r="F89" s="28">
        <v>333618</v>
      </c>
      <c r="G89" s="28" t="s">
        <v>598</v>
      </c>
      <c r="H89" s="3">
        <v>40164</v>
      </c>
      <c r="I89" s="28">
        <v>2010</v>
      </c>
      <c r="J89" s="28">
        <v>2012</v>
      </c>
      <c r="K89" s="28">
        <v>879</v>
      </c>
      <c r="L89" s="28">
        <v>1495</v>
      </c>
      <c r="M89" s="28">
        <v>1495</v>
      </c>
      <c r="N89" s="4">
        <v>35439</v>
      </c>
      <c r="O89" s="4">
        <v>52981305</v>
      </c>
      <c r="P89" s="28">
        <v>2010</v>
      </c>
      <c r="Q89" s="5">
        <v>80000000</v>
      </c>
      <c r="R89" s="5">
        <v>80000000</v>
      </c>
      <c r="S89" s="6">
        <v>161000000</v>
      </c>
      <c r="T89" s="6">
        <v>179918102</v>
      </c>
      <c r="U89" s="6">
        <v>325245823</v>
      </c>
      <c r="V89" s="6">
        <v>213414896</v>
      </c>
      <c r="W89" s="6">
        <v>208743325</v>
      </c>
      <c r="X89" s="6">
        <v>5484885.6296000006</v>
      </c>
      <c r="Y89" s="6">
        <v>80000000</v>
      </c>
      <c r="Z89" s="6">
        <v>3443680.5416000001</v>
      </c>
      <c r="AA89" s="6">
        <v>2041205.0880000005</v>
      </c>
      <c r="AB89" s="6">
        <v>25000485.6296</v>
      </c>
      <c r="AC89" s="6">
        <v>10606684.452</v>
      </c>
      <c r="AD89" s="7">
        <v>0.42425913676820459</v>
      </c>
      <c r="AE89" s="6">
        <v>3691105.0676571429</v>
      </c>
      <c r="AF89" s="6">
        <v>1352859</v>
      </c>
      <c r="AG89" s="10" t="s">
        <v>646</v>
      </c>
      <c r="AH89" s="10"/>
      <c r="AI89" s="10" t="s">
        <v>598</v>
      </c>
      <c r="AJ89" s="10"/>
      <c r="AK89" s="10"/>
      <c r="AL89" s="10"/>
      <c r="AM89" s="10"/>
      <c r="AN89" s="10"/>
      <c r="AO89" s="10"/>
      <c r="AP89" s="10"/>
      <c r="AQ89" s="10">
        <f>674.5*52*1.1</f>
        <v>38581.4</v>
      </c>
      <c r="AR89" s="10"/>
      <c r="AS89" s="10">
        <v>1</v>
      </c>
      <c r="AT89" s="10">
        <v>1</v>
      </c>
      <c r="AU89" s="10">
        <v>0</v>
      </c>
      <c r="AV89" s="10"/>
      <c r="AW89" s="8"/>
      <c r="AX89" s="8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>
        <v>0</v>
      </c>
      <c r="CQ89" s="10"/>
      <c r="CR89" s="10">
        <v>0.34799799999999997</v>
      </c>
      <c r="CS89" s="10">
        <v>0</v>
      </c>
      <c r="CT89" s="10">
        <v>0</v>
      </c>
      <c r="CU89" s="10">
        <v>0</v>
      </c>
      <c r="CV89" s="10">
        <v>0</v>
      </c>
    </row>
    <row r="90" spans="1:101" ht="14" x14ac:dyDescent="0.2">
      <c r="A90" s="28" t="s">
        <v>64</v>
      </c>
      <c r="B90" s="28" t="s">
        <v>215</v>
      </c>
      <c r="C90" s="28" t="s">
        <v>373</v>
      </c>
      <c r="D90" s="28" t="s">
        <v>373</v>
      </c>
      <c r="E90" s="28" t="s">
        <v>373</v>
      </c>
      <c r="F90" s="28">
        <v>221119</v>
      </c>
      <c r="G90" s="28" t="s">
        <v>599</v>
      </c>
      <c r="H90" s="3">
        <v>40162</v>
      </c>
      <c r="I90" s="28">
        <v>2010</v>
      </c>
      <c r="J90" s="28">
        <v>2012</v>
      </c>
      <c r="K90" s="28">
        <v>6</v>
      </c>
      <c r="L90" s="28">
        <v>9</v>
      </c>
      <c r="M90" s="28">
        <v>9</v>
      </c>
      <c r="N90" s="4">
        <v>57823</v>
      </c>
      <c r="O90" s="4">
        <v>520407</v>
      </c>
      <c r="P90" s="28">
        <v>2010</v>
      </c>
      <c r="Q90" s="5">
        <v>10000000</v>
      </c>
      <c r="R90" s="5">
        <v>10000000</v>
      </c>
      <c r="S90" s="6">
        <v>114000000</v>
      </c>
      <c r="T90" s="6">
        <v>188495250</v>
      </c>
      <c r="U90" s="6">
        <v>188495250</v>
      </c>
      <c r="V90" s="6">
        <v>148123950</v>
      </c>
      <c r="W90" s="6">
        <v>148123950</v>
      </c>
      <c r="X90" s="6">
        <v>5470948.4699999997</v>
      </c>
      <c r="Y90" s="6">
        <v>10000000</v>
      </c>
      <c r="Z90" s="6">
        <v>2426394.4249999998</v>
      </c>
      <c r="AA90" s="6">
        <v>3044554.0449999999</v>
      </c>
      <c r="AB90" s="6">
        <v>18650620.568813998</v>
      </c>
      <c r="AC90" s="6">
        <v>13664706.078614002</v>
      </c>
      <c r="AD90" s="7">
        <v>0.73266763581384398</v>
      </c>
      <c r="AE90" s="6">
        <v>1653400</v>
      </c>
      <c r="AF90" s="6">
        <v>759417</v>
      </c>
      <c r="AG90" s="10" t="s">
        <v>646</v>
      </c>
      <c r="AH90" s="10"/>
      <c r="AI90" s="10" t="s">
        <v>647</v>
      </c>
      <c r="AJ90" s="10"/>
      <c r="AK90" s="10"/>
      <c r="AL90" s="10"/>
      <c r="AM90" s="10"/>
      <c r="AN90" s="10"/>
      <c r="AO90" s="10"/>
      <c r="AP90" s="10"/>
      <c r="AQ90" s="10">
        <f>871*52*1.1</f>
        <v>49821.200000000004</v>
      </c>
      <c r="AR90" s="10"/>
      <c r="AS90" s="10">
        <v>0</v>
      </c>
      <c r="AT90" s="10">
        <v>1</v>
      </c>
      <c r="AU90" s="10">
        <v>1</v>
      </c>
      <c r="AV90" s="10"/>
      <c r="AW90" s="8"/>
      <c r="AX90" s="8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>
        <v>0</v>
      </c>
      <c r="CQ90" s="10"/>
      <c r="CR90" s="10">
        <v>0.1209978</v>
      </c>
      <c r="CS90" s="10">
        <v>1</v>
      </c>
      <c r="CT90" s="10">
        <v>0</v>
      </c>
      <c r="CU90" s="10">
        <v>0</v>
      </c>
      <c r="CV90" s="10">
        <v>0</v>
      </c>
    </row>
    <row r="91" spans="1:101" ht="14" x14ac:dyDescent="0.2">
      <c r="A91" s="28" t="s">
        <v>70</v>
      </c>
      <c r="B91" s="28" t="s">
        <v>224</v>
      </c>
      <c r="C91" s="28" t="s">
        <v>374</v>
      </c>
      <c r="D91" s="28" t="s">
        <v>374</v>
      </c>
      <c r="E91" s="28" t="s">
        <v>582</v>
      </c>
      <c r="F91" s="28">
        <v>221119</v>
      </c>
      <c r="G91" s="28" t="s">
        <v>599</v>
      </c>
      <c r="H91" s="3">
        <v>40168</v>
      </c>
      <c r="I91" s="28">
        <v>2010</v>
      </c>
      <c r="J91" s="28">
        <v>2012</v>
      </c>
      <c r="K91" s="28">
        <v>6</v>
      </c>
      <c r="L91" s="28">
        <v>11</v>
      </c>
      <c r="M91" s="28">
        <v>11</v>
      </c>
      <c r="N91" s="4">
        <v>29583</v>
      </c>
      <c r="O91" s="4">
        <v>325413</v>
      </c>
      <c r="P91" s="28">
        <v>2012</v>
      </c>
      <c r="Q91" s="5">
        <v>1000000</v>
      </c>
      <c r="R91" s="5">
        <v>1000000</v>
      </c>
      <c r="S91" s="6">
        <v>85500000</v>
      </c>
      <c r="T91" s="6">
        <v>135000000</v>
      </c>
      <c r="U91" s="6">
        <v>135000000</v>
      </c>
      <c r="V91" s="6">
        <v>135000000</v>
      </c>
      <c r="W91" s="6">
        <v>135000000</v>
      </c>
      <c r="X91" s="6">
        <v>1350000</v>
      </c>
      <c r="Y91" s="6">
        <v>1000000</v>
      </c>
      <c r="Z91" s="6">
        <v>10000</v>
      </c>
      <c r="AA91" s="6">
        <v>1340000</v>
      </c>
      <c r="AB91" s="6">
        <v>11400480</v>
      </c>
      <c r="AC91" s="6">
        <v>8322950</v>
      </c>
      <c r="AD91" s="7">
        <v>0.73005259427673219</v>
      </c>
      <c r="AE91" s="6">
        <v>785862.00000000012</v>
      </c>
      <c r="AF91" s="6">
        <v>1178425</v>
      </c>
      <c r="AG91" s="10" t="s">
        <v>646</v>
      </c>
      <c r="AH91" s="10"/>
      <c r="AI91" s="10" t="s">
        <v>647</v>
      </c>
      <c r="AJ91" s="10"/>
      <c r="AK91" s="10"/>
      <c r="AL91" s="10"/>
      <c r="AM91" s="10"/>
      <c r="AN91" s="10"/>
      <c r="AO91" s="10"/>
      <c r="AP91" s="10"/>
      <c r="AQ91" s="10">
        <f>29538*1.1</f>
        <v>32491.800000000003</v>
      </c>
      <c r="AR91" s="10"/>
      <c r="AS91" s="10">
        <v>0</v>
      </c>
      <c r="AT91" s="10">
        <v>1</v>
      </c>
      <c r="AU91" s="10">
        <v>1</v>
      </c>
      <c r="AV91" s="10"/>
      <c r="AW91" s="8"/>
      <c r="AX91" s="8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>
        <v>0</v>
      </c>
      <c r="CQ91" s="10"/>
      <c r="CR91" s="10">
        <v>9.4421099999999994E-2</v>
      </c>
      <c r="CS91" s="10">
        <v>1</v>
      </c>
      <c r="CT91" s="10">
        <v>0</v>
      </c>
      <c r="CU91" s="10">
        <v>0</v>
      </c>
      <c r="CV91" s="10">
        <v>0</v>
      </c>
    </row>
    <row r="92" spans="1:101" ht="14" x14ac:dyDescent="0.2">
      <c r="A92" s="28" t="s">
        <v>71</v>
      </c>
      <c r="B92" s="28" t="s">
        <v>215</v>
      </c>
      <c r="C92" s="28" t="s">
        <v>373</v>
      </c>
      <c r="D92" s="28" t="s">
        <v>373</v>
      </c>
      <c r="E92" s="28" t="s">
        <v>373</v>
      </c>
      <c r="F92" s="28">
        <v>221119</v>
      </c>
      <c r="G92" s="28" t="s">
        <v>599</v>
      </c>
      <c r="H92" s="3">
        <v>39431</v>
      </c>
      <c r="I92" s="28">
        <v>2010</v>
      </c>
      <c r="J92" s="28">
        <v>2012</v>
      </c>
      <c r="K92" s="28">
        <v>3</v>
      </c>
      <c r="L92" s="28">
        <v>6</v>
      </c>
      <c r="M92" s="28">
        <v>6</v>
      </c>
      <c r="N92" s="4">
        <v>73733.966053559168</v>
      </c>
      <c r="O92" s="4">
        <v>442403.79632135504</v>
      </c>
      <c r="P92" s="28">
        <v>2010</v>
      </c>
      <c r="Q92" s="5">
        <v>20000000</v>
      </c>
      <c r="R92" s="5">
        <v>20000000</v>
      </c>
      <c r="S92" s="6">
        <v>108100000</v>
      </c>
      <c r="T92" s="6">
        <v>108651000</v>
      </c>
      <c r="U92" s="6">
        <v>108651000</v>
      </c>
      <c r="V92" s="6">
        <v>79759050</v>
      </c>
      <c r="W92" s="6">
        <v>79759050</v>
      </c>
      <c r="X92" s="6">
        <v>3049582.068</v>
      </c>
      <c r="Y92" s="6">
        <v>20000000</v>
      </c>
      <c r="Z92" s="6">
        <v>1655520.048</v>
      </c>
      <c r="AA92" s="6">
        <v>1394062.02</v>
      </c>
      <c r="AB92" s="6">
        <v>10188415.838249998</v>
      </c>
      <c r="AC92" s="6">
        <v>5954763.4204500001</v>
      </c>
      <c r="AD92" s="7">
        <v>0.58446411247705943</v>
      </c>
      <c r="AE92" s="6">
        <v>2103952.700294286</v>
      </c>
      <c r="AF92" s="6">
        <v>788838</v>
      </c>
      <c r="AG92" s="10" t="s">
        <v>646</v>
      </c>
      <c r="AH92" s="10"/>
      <c r="AI92" s="10" t="s">
        <v>647</v>
      </c>
      <c r="AJ92" s="10"/>
      <c r="AK92" s="10"/>
      <c r="AL92" s="10"/>
      <c r="AM92" s="10"/>
      <c r="AN92" s="10"/>
      <c r="AO92" s="10"/>
      <c r="AP92" s="10"/>
      <c r="AQ92" s="10">
        <f>1324*52*1.1</f>
        <v>75732.800000000003</v>
      </c>
      <c r="AR92" s="10"/>
      <c r="AS92" s="10">
        <v>0</v>
      </c>
      <c r="AT92" s="10">
        <v>1</v>
      </c>
      <c r="AU92" s="10">
        <v>1</v>
      </c>
      <c r="AV92" s="10"/>
      <c r="AW92" s="8"/>
      <c r="AX92" s="8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>
        <v>0</v>
      </c>
      <c r="CQ92" s="10"/>
      <c r="CR92" s="10">
        <v>0.35332269999999999</v>
      </c>
      <c r="CS92" s="10">
        <v>1</v>
      </c>
      <c r="CT92" s="10">
        <v>0</v>
      </c>
      <c r="CU92" s="10">
        <v>0</v>
      </c>
      <c r="CV92" s="10">
        <v>0</v>
      </c>
    </row>
    <row r="93" spans="1:101" ht="14" x14ac:dyDescent="0.2">
      <c r="A93" s="28" t="s">
        <v>72</v>
      </c>
      <c r="B93" s="28" t="s">
        <v>225</v>
      </c>
      <c r="C93" s="28" t="s">
        <v>375</v>
      </c>
      <c r="D93" s="28" t="s">
        <v>375</v>
      </c>
      <c r="E93" s="28" t="s">
        <v>375</v>
      </c>
      <c r="F93" s="28">
        <v>325120</v>
      </c>
      <c r="G93" s="28" t="s">
        <v>598</v>
      </c>
      <c r="H93" s="3">
        <v>40161</v>
      </c>
      <c r="I93" s="28">
        <v>2010</v>
      </c>
      <c r="J93" s="28">
        <v>2012</v>
      </c>
      <c r="K93" s="28">
        <v>4</v>
      </c>
      <c r="L93" s="28">
        <v>4</v>
      </c>
      <c r="M93" s="28">
        <v>4</v>
      </c>
      <c r="N93" s="4">
        <v>68000</v>
      </c>
      <c r="O93" s="4">
        <v>272000</v>
      </c>
      <c r="P93" s="28">
        <v>2011</v>
      </c>
      <c r="Q93" s="5">
        <v>10000000</v>
      </c>
      <c r="R93" s="5">
        <v>10000000</v>
      </c>
      <c r="S93" s="6">
        <v>257000000</v>
      </c>
      <c r="T93" s="6">
        <v>245300000</v>
      </c>
      <c r="U93" s="6">
        <v>245300000</v>
      </c>
      <c r="V93" s="6">
        <v>219732748</v>
      </c>
      <c r="W93" s="6">
        <v>219732748</v>
      </c>
      <c r="X93" s="6">
        <v>6919023.8918000003</v>
      </c>
      <c r="Y93" s="6">
        <v>30000000</v>
      </c>
      <c r="Z93" s="6">
        <v>2900380.7768000001</v>
      </c>
      <c r="AA93" s="6">
        <v>4018643.1150000002</v>
      </c>
      <c r="AB93" s="6">
        <v>25429750.287599999</v>
      </c>
      <c r="AC93" s="6">
        <v>16903212.492800001</v>
      </c>
      <c r="AD93" s="7">
        <v>0.66470226021221723</v>
      </c>
      <c r="AE93" s="6">
        <v>4193000</v>
      </c>
      <c r="AF93" s="6">
        <v>1398724.9821620369</v>
      </c>
      <c r="AG93" s="10" t="s">
        <v>646</v>
      </c>
      <c r="AH93" s="10"/>
      <c r="AI93" s="10" t="s">
        <v>598</v>
      </c>
      <c r="AJ93" s="10"/>
      <c r="AK93" s="10"/>
      <c r="AL93" s="10"/>
      <c r="AM93" s="10"/>
      <c r="AN93" s="10"/>
      <c r="AO93" s="10"/>
      <c r="AP93" s="10"/>
      <c r="AQ93" s="10">
        <f>79937</f>
        <v>79937</v>
      </c>
      <c r="AR93" s="10"/>
      <c r="AS93" s="10">
        <v>1</v>
      </c>
      <c r="AT93" s="10">
        <v>1</v>
      </c>
      <c r="AU93" s="10">
        <v>0</v>
      </c>
      <c r="AV93" s="10"/>
      <c r="AW93" s="8" t="s">
        <v>862</v>
      </c>
      <c r="AX93" s="8">
        <v>5079</v>
      </c>
      <c r="AY93" s="10">
        <v>10151501</v>
      </c>
      <c r="AZ93" s="10">
        <v>0</v>
      </c>
      <c r="BA93" s="10">
        <v>10794095</v>
      </c>
      <c r="BB93" s="10" t="s">
        <v>814</v>
      </c>
      <c r="BC93" s="10">
        <v>0</v>
      </c>
      <c r="BD93" s="10" t="s">
        <v>814</v>
      </c>
      <c r="BE93" s="10">
        <v>12568812</v>
      </c>
      <c r="BF93" s="10" t="s">
        <v>814</v>
      </c>
      <c r="BG93" s="10">
        <v>13313101</v>
      </c>
      <c r="BH93" s="10" t="s">
        <v>814</v>
      </c>
      <c r="BI93" s="10">
        <v>12352211</v>
      </c>
      <c r="BJ93" s="10" t="s">
        <v>814</v>
      </c>
      <c r="BK93" s="10">
        <v>11427685</v>
      </c>
      <c r="BL93" s="10" t="s">
        <v>814</v>
      </c>
      <c r="BM93" s="10">
        <v>13601857</v>
      </c>
      <c r="BN93" s="10" t="s">
        <v>814</v>
      </c>
      <c r="BO93" s="10">
        <v>10336151</v>
      </c>
      <c r="BP93" s="10" t="s">
        <v>814</v>
      </c>
      <c r="BQ93" s="10">
        <v>9717397</v>
      </c>
      <c r="BR93" s="10" t="s">
        <v>814</v>
      </c>
      <c r="BS93" s="10">
        <v>10107998</v>
      </c>
      <c r="BT93" s="10" t="s">
        <v>814</v>
      </c>
      <c r="BU93" s="10">
        <v>10494484</v>
      </c>
      <c r="BV93" s="10" t="s">
        <v>814</v>
      </c>
      <c r="BW93" s="10">
        <v>14305736</v>
      </c>
      <c r="BX93" s="10" t="s">
        <v>814</v>
      </c>
      <c r="BY93" s="10">
        <v>12109321</v>
      </c>
      <c r="BZ93" s="10" t="s">
        <v>814</v>
      </c>
      <c r="CA93" s="10">
        <v>13888259</v>
      </c>
      <c r="CB93" s="10" t="s">
        <v>814</v>
      </c>
      <c r="CC93" s="10">
        <v>7411879</v>
      </c>
      <c r="CD93" s="10" t="s">
        <v>814</v>
      </c>
      <c r="CE93" s="10">
        <v>4900367</v>
      </c>
      <c r="CF93" s="10" t="s">
        <v>814</v>
      </c>
      <c r="CG93" s="10">
        <v>4544753</v>
      </c>
      <c r="CH93" s="10" t="s">
        <v>814</v>
      </c>
      <c r="CI93" s="10">
        <v>9135240</v>
      </c>
      <c r="CJ93" s="10" t="s">
        <v>814</v>
      </c>
      <c r="CK93" s="10">
        <v>10718600</v>
      </c>
      <c r="CL93" s="10" t="s">
        <v>814</v>
      </c>
      <c r="CM93" s="10">
        <v>10718895</v>
      </c>
      <c r="CN93" s="10" t="s">
        <v>814</v>
      </c>
      <c r="CO93" s="10">
        <v>14504981</v>
      </c>
      <c r="CP93" s="10">
        <v>1</v>
      </c>
      <c r="CQ93" s="10"/>
      <c r="CR93" s="10">
        <v>0.24805940000000001</v>
      </c>
      <c r="CS93" s="10">
        <v>0</v>
      </c>
      <c r="CT93" s="10">
        <v>0</v>
      </c>
      <c r="CU93" s="10">
        <v>0</v>
      </c>
      <c r="CV93" s="10">
        <v>1</v>
      </c>
    </row>
    <row r="94" spans="1:101" ht="14" x14ac:dyDescent="0.2">
      <c r="A94" s="28" t="s">
        <v>73</v>
      </c>
      <c r="B94" s="28" t="s">
        <v>226</v>
      </c>
      <c r="C94" s="28" t="s">
        <v>376</v>
      </c>
      <c r="D94" s="28" t="s">
        <v>376</v>
      </c>
      <c r="E94" s="28" t="s">
        <v>376</v>
      </c>
      <c r="F94" s="28">
        <v>325120</v>
      </c>
      <c r="G94" s="28" t="s">
        <v>598</v>
      </c>
      <c r="H94" s="3">
        <v>40407</v>
      </c>
      <c r="I94" s="28">
        <v>2011</v>
      </c>
      <c r="J94" s="28">
        <v>2013</v>
      </c>
      <c r="K94" s="28">
        <v>2</v>
      </c>
      <c r="L94" s="28">
        <v>16</v>
      </c>
      <c r="M94" s="28">
        <v>16</v>
      </c>
      <c r="N94" s="4">
        <v>80000</v>
      </c>
      <c r="O94" s="4">
        <v>1280000</v>
      </c>
      <c r="P94" s="28">
        <v>2011</v>
      </c>
      <c r="Q94" s="5">
        <v>30000000</v>
      </c>
      <c r="R94" s="5">
        <v>30000000</v>
      </c>
      <c r="S94" s="6">
        <v>235000000</v>
      </c>
      <c r="T94" s="6">
        <v>147328537</v>
      </c>
      <c r="U94" s="6">
        <v>147328537</v>
      </c>
      <c r="V94" s="6">
        <v>122324218</v>
      </c>
      <c r="W94" s="6">
        <v>122324218</v>
      </c>
      <c r="X94" s="6">
        <v>2255995.2272000001</v>
      </c>
      <c r="Y94" s="6">
        <v>30000000</v>
      </c>
      <c r="Z94" s="6">
        <v>1295823.3599999999</v>
      </c>
      <c r="AA94" s="6">
        <v>960171.86720000021</v>
      </c>
      <c r="AB94" s="6">
        <v>13353334.623200003</v>
      </c>
      <c r="AC94" s="6">
        <v>7193840.0663999999</v>
      </c>
      <c r="AD94" s="7">
        <v>0.53872985807615914</v>
      </c>
      <c r="AE94" s="6">
        <v>2845375.653211032</v>
      </c>
      <c r="AF94" s="6">
        <v>80401.566172420979</v>
      </c>
      <c r="AG94" s="10" t="s">
        <v>646</v>
      </c>
      <c r="AH94" s="10"/>
      <c r="AI94" s="10" t="s">
        <v>598</v>
      </c>
      <c r="AJ94" s="10"/>
      <c r="AK94" s="10"/>
      <c r="AL94" s="10"/>
      <c r="AM94" s="10"/>
      <c r="AN94" s="10"/>
      <c r="AO94" s="10"/>
      <c r="AP94" s="10"/>
      <c r="AQ94" s="10">
        <f>45353*1.1</f>
        <v>49888.3</v>
      </c>
      <c r="AR94" s="10"/>
      <c r="AS94" s="10">
        <v>1</v>
      </c>
      <c r="AT94" s="10">
        <v>1</v>
      </c>
      <c r="AU94" s="10">
        <v>0</v>
      </c>
      <c r="AV94" s="10"/>
      <c r="AW94" s="8" t="s">
        <v>863</v>
      </c>
      <c r="AX94" s="8">
        <v>7732</v>
      </c>
      <c r="AY94" s="10">
        <v>0</v>
      </c>
      <c r="AZ94" s="10">
        <v>11680999</v>
      </c>
      <c r="BA94" s="10">
        <v>12090034</v>
      </c>
      <c r="BB94" s="10" t="s">
        <v>814</v>
      </c>
      <c r="BC94" s="10">
        <v>12607715</v>
      </c>
      <c r="BD94" s="10" t="s">
        <v>814</v>
      </c>
      <c r="BE94" s="10">
        <v>20435156</v>
      </c>
      <c r="BF94" s="10" t="s">
        <v>814</v>
      </c>
      <c r="BG94" s="10">
        <v>27911399</v>
      </c>
      <c r="BH94" s="10" t="s">
        <v>814</v>
      </c>
      <c r="BI94" s="10">
        <v>26267852</v>
      </c>
      <c r="BJ94" s="10" t="s">
        <v>814</v>
      </c>
      <c r="BK94" s="10">
        <v>24850982</v>
      </c>
      <c r="BL94" s="10" t="s">
        <v>814</v>
      </c>
      <c r="BM94" s="10">
        <v>25418893</v>
      </c>
      <c r="BN94" s="10" t="s">
        <v>814</v>
      </c>
      <c r="BO94" s="10">
        <v>24089386</v>
      </c>
      <c r="BP94" s="10" t="s">
        <v>814</v>
      </c>
      <c r="BQ94" s="10">
        <v>23655426</v>
      </c>
      <c r="BR94" s="10" t="s">
        <v>814</v>
      </c>
      <c r="BS94" s="10">
        <v>24381479</v>
      </c>
      <c r="BT94" s="10" t="s">
        <v>814</v>
      </c>
      <c r="BU94" s="10">
        <v>25101902</v>
      </c>
      <c r="BV94" s="10" t="s">
        <v>814</v>
      </c>
      <c r="BW94" s="10">
        <v>23929995</v>
      </c>
      <c r="BX94" s="10" t="s">
        <v>814</v>
      </c>
      <c r="BY94" s="10">
        <v>17384867</v>
      </c>
      <c r="BZ94" s="10" t="s">
        <v>814</v>
      </c>
      <c r="CA94" s="10">
        <v>19044383</v>
      </c>
      <c r="CB94" s="10" t="s">
        <v>814</v>
      </c>
      <c r="CC94" s="10">
        <v>16335703</v>
      </c>
      <c r="CD94" s="10" t="s">
        <v>814</v>
      </c>
      <c r="CE94" s="10">
        <v>15895595</v>
      </c>
      <c r="CF94" s="10" t="s">
        <v>814</v>
      </c>
      <c r="CG94" s="10">
        <v>17414723</v>
      </c>
      <c r="CH94" s="10" t="s">
        <v>814</v>
      </c>
      <c r="CI94" s="10">
        <v>16802316</v>
      </c>
      <c r="CJ94" s="10" t="s">
        <v>814</v>
      </c>
      <c r="CK94" s="10">
        <v>17778691</v>
      </c>
      <c r="CL94" s="10" t="s">
        <v>814</v>
      </c>
      <c r="CM94" s="10">
        <v>20835112</v>
      </c>
      <c r="CN94" s="10" t="s">
        <v>814</v>
      </c>
      <c r="CO94" s="10">
        <v>24533513</v>
      </c>
      <c r="CP94" s="10">
        <v>1</v>
      </c>
      <c r="CQ94" s="10"/>
      <c r="CR94" s="10">
        <v>0.39552949999999998</v>
      </c>
      <c r="CS94" s="10">
        <v>0</v>
      </c>
      <c r="CT94" s="10">
        <v>0</v>
      </c>
      <c r="CU94" s="10">
        <v>0</v>
      </c>
      <c r="CV94" s="10">
        <v>1</v>
      </c>
    </row>
    <row r="95" spans="1:101" ht="14" x14ac:dyDescent="0.2">
      <c r="A95" s="28" t="s">
        <v>27</v>
      </c>
      <c r="B95" s="28" t="s">
        <v>185</v>
      </c>
      <c r="C95" s="28" t="s">
        <v>377</v>
      </c>
      <c r="D95" s="28" t="s">
        <v>377</v>
      </c>
      <c r="E95" s="28" t="s">
        <v>377</v>
      </c>
      <c r="F95" s="28">
        <v>221119</v>
      </c>
      <c r="G95" s="28" t="s">
        <v>599</v>
      </c>
      <c r="H95" s="3">
        <v>40223</v>
      </c>
      <c r="I95" s="28">
        <v>2011</v>
      </c>
      <c r="J95" s="28">
        <v>2013</v>
      </c>
      <c r="K95" s="28">
        <v>5</v>
      </c>
      <c r="L95" s="28">
        <v>7</v>
      </c>
      <c r="M95" s="28">
        <v>7</v>
      </c>
      <c r="N95" s="4">
        <v>45320</v>
      </c>
      <c r="O95" s="4">
        <v>409626</v>
      </c>
      <c r="P95" s="28">
        <v>2013</v>
      </c>
      <c r="Q95" s="5">
        <v>10000000</v>
      </c>
      <c r="R95" s="5">
        <v>10000000</v>
      </c>
      <c r="S95" s="6">
        <v>258151250</v>
      </c>
      <c r="T95" s="6">
        <v>255626046</v>
      </c>
      <c r="U95" s="6">
        <v>301619662</v>
      </c>
      <c r="V95" s="6">
        <v>238306380</v>
      </c>
      <c r="W95" s="6">
        <v>238306380</v>
      </c>
      <c r="X95" s="6">
        <v>2406894.4380000001</v>
      </c>
      <c r="Y95" s="6">
        <v>10000000</v>
      </c>
      <c r="Z95" s="6">
        <v>101000</v>
      </c>
      <c r="AA95" s="6">
        <v>2305894.4380000001</v>
      </c>
      <c r="AB95" s="6">
        <v>18527639.691599999</v>
      </c>
      <c r="AC95" s="6">
        <v>14179904.346799999</v>
      </c>
      <c r="AD95" s="7">
        <v>0.76533787265027819</v>
      </c>
      <c r="AE95" s="6">
        <v>407575.6</v>
      </c>
      <c r="AF95" s="6">
        <v>2075499</v>
      </c>
      <c r="AG95" s="10" t="s">
        <v>646</v>
      </c>
      <c r="AH95" s="10"/>
      <c r="AI95" s="10" t="s">
        <v>647</v>
      </c>
      <c r="AJ95" s="10"/>
      <c r="AK95" s="10"/>
      <c r="AL95" s="10"/>
      <c r="AM95" s="10"/>
      <c r="AN95" s="10"/>
      <c r="AO95" s="10"/>
      <c r="AP95" s="10"/>
      <c r="AQ95" s="10">
        <f>37916*1.1</f>
        <v>41707.600000000006</v>
      </c>
      <c r="AR95" s="10"/>
      <c r="AS95" s="10">
        <v>1</v>
      </c>
      <c r="AT95" s="10">
        <v>1</v>
      </c>
      <c r="AU95" s="10">
        <v>0</v>
      </c>
      <c r="AV95" s="10"/>
      <c r="AW95" s="8" t="s">
        <v>831</v>
      </c>
      <c r="AX95" s="8">
        <v>364</v>
      </c>
      <c r="AY95" s="10">
        <v>0</v>
      </c>
      <c r="AZ95" s="10">
        <v>0</v>
      </c>
      <c r="BA95" s="10">
        <v>0</v>
      </c>
      <c r="BB95" s="10"/>
      <c r="BC95" s="10">
        <v>0</v>
      </c>
      <c r="BD95" s="10"/>
      <c r="BE95" s="10">
        <v>0</v>
      </c>
      <c r="BF95" s="10"/>
      <c r="BG95" s="10">
        <v>0</v>
      </c>
      <c r="BH95" s="10"/>
      <c r="BI95" s="10">
        <v>0</v>
      </c>
      <c r="BJ95" s="10"/>
      <c r="BK95" s="10">
        <v>0</v>
      </c>
      <c r="BL95" s="10"/>
      <c r="BM95" s="10">
        <v>0</v>
      </c>
      <c r="BN95" s="10"/>
      <c r="BO95" s="10">
        <v>0</v>
      </c>
      <c r="BP95" s="10"/>
      <c r="BQ95" s="10">
        <v>0</v>
      </c>
      <c r="BR95" s="10"/>
      <c r="BS95" s="10">
        <v>0</v>
      </c>
      <c r="BT95" s="10"/>
      <c r="BU95" s="10">
        <v>0</v>
      </c>
      <c r="BV95" s="10"/>
      <c r="BW95" s="10">
        <v>0</v>
      </c>
      <c r="BX95" s="10"/>
      <c r="BY95" s="10">
        <v>0</v>
      </c>
      <c r="BZ95" s="10"/>
      <c r="CA95" s="10">
        <v>0</v>
      </c>
      <c r="CB95" s="10"/>
      <c r="CC95" s="10">
        <v>0</v>
      </c>
      <c r="CD95" s="10"/>
      <c r="CE95" s="10">
        <v>0</v>
      </c>
      <c r="CF95" s="10"/>
      <c r="CG95" s="10">
        <v>0</v>
      </c>
      <c r="CH95" s="10"/>
      <c r="CI95" s="10">
        <v>0</v>
      </c>
      <c r="CJ95" s="10"/>
      <c r="CK95" s="10">
        <v>0</v>
      </c>
      <c r="CL95" s="10"/>
      <c r="CM95" s="10">
        <v>0</v>
      </c>
      <c r="CN95" s="10" t="s">
        <v>814</v>
      </c>
      <c r="CO95" s="10">
        <v>0</v>
      </c>
      <c r="CP95" s="10">
        <v>0</v>
      </c>
      <c r="CQ95" s="10"/>
      <c r="CR95" s="10">
        <v>2.87432E-2</v>
      </c>
      <c r="CS95" s="10">
        <v>1</v>
      </c>
      <c r="CT95" s="10">
        <v>0</v>
      </c>
      <c r="CU95" s="10">
        <v>0</v>
      </c>
      <c r="CV95" s="10">
        <v>0</v>
      </c>
    </row>
    <row r="96" spans="1:101" ht="14" x14ac:dyDescent="0.2">
      <c r="A96" s="28" t="s">
        <v>74</v>
      </c>
      <c r="B96" s="28" t="s">
        <v>227</v>
      </c>
      <c r="C96" s="28" t="s">
        <v>378</v>
      </c>
      <c r="D96" s="28" t="s">
        <v>378</v>
      </c>
      <c r="E96" s="28" t="s">
        <v>378</v>
      </c>
      <c r="F96" s="28">
        <v>221119</v>
      </c>
      <c r="G96" s="28" t="s">
        <v>599</v>
      </c>
      <c r="H96" s="3">
        <v>40488</v>
      </c>
      <c r="I96" s="28">
        <v>2011</v>
      </c>
      <c r="J96" s="28">
        <v>2013</v>
      </c>
      <c r="K96" s="28">
        <v>1</v>
      </c>
      <c r="L96" s="28">
        <v>1</v>
      </c>
      <c r="M96" s="28">
        <v>1</v>
      </c>
      <c r="N96" s="4">
        <v>47622</v>
      </c>
      <c r="O96" s="4">
        <v>47622</v>
      </c>
      <c r="P96" s="28">
        <v>2012</v>
      </c>
      <c r="Q96" s="5">
        <v>10000000</v>
      </c>
      <c r="R96" s="5">
        <v>10000000</v>
      </c>
      <c r="S96" s="6">
        <v>38000000</v>
      </c>
      <c r="T96" s="6">
        <v>38222716</v>
      </c>
      <c r="U96" s="6">
        <v>38222716</v>
      </c>
      <c r="V96" s="6">
        <v>45000000</v>
      </c>
      <c r="W96" s="6">
        <v>45000000</v>
      </c>
      <c r="X96" s="6">
        <v>468000</v>
      </c>
      <c r="Y96" s="6">
        <v>10000000</v>
      </c>
      <c r="Z96" s="6">
        <v>104000</v>
      </c>
      <c r="AA96" s="6">
        <v>364000</v>
      </c>
      <c r="AB96" s="6">
        <v>3052976.6648104764</v>
      </c>
      <c r="AC96" s="6">
        <v>1656744.142521878</v>
      </c>
      <c r="AD96" s="7">
        <v>0.54266518366091931</v>
      </c>
      <c r="AE96" s="6">
        <v>517097.65700875147</v>
      </c>
      <c r="AF96" s="6">
        <v>407296</v>
      </c>
      <c r="AG96" s="10" t="s">
        <v>646</v>
      </c>
      <c r="AH96" s="10"/>
      <c r="AI96" s="10" t="s">
        <v>647</v>
      </c>
      <c r="AJ96" s="10"/>
      <c r="AK96" s="10"/>
      <c r="AL96" s="10"/>
      <c r="AM96" s="10"/>
      <c r="AN96" s="10"/>
      <c r="AO96" s="10"/>
      <c r="AP96" s="10"/>
      <c r="AQ96" s="10">
        <f>36982*1.1</f>
        <v>40680.200000000004</v>
      </c>
      <c r="AR96" s="10"/>
      <c r="AS96" s="10">
        <v>1</v>
      </c>
      <c r="AT96" s="10">
        <v>1</v>
      </c>
      <c r="AU96" s="10">
        <v>1</v>
      </c>
      <c r="AV96" s="10"/>
      <c r="AW96" s="8"/>
      <c r="AX96" s="8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>
        <v>0</v>
      </c>
      <c r="CQ96" s="10"/>
      <c r="CR96" s="10">
        <v>0.31211699999999998</v>
      </c>
      <c r="CS96" s="10">
        <v>1</v>
      </c>
      <c r="CT96" s="10">
        <v>0</v>
      </c>
      <c r="CU96" s="10">
        <v>0</v>
      </c>
      <c r="CV96" s="10">
        <v>0</v>
      </c>
    </row>
    <row r="97" spans="1:101" ht="14" x14ac:dyDescent="0.2">
      <c r="A97" s="28" t="s">
        <v>75</v>
      </c>
      <c r="B97" s="28" t="s">
        <v>228</v>
      </c>
      <c r="C97" s="28" t="s">
        <v>378</v>
      </c>
      <c r="D97" s="28" t="s">
        <v>378</v>
      </c>
      <c r="E97" s="28" t="s">
        <v>378</v>
      </c>
      <c r="F97" s="28">
        <v>221119</v>
      </c>
      <c r="G97" s="28" t="s">
        <v>599</v>
      </c>
      <c r="H97" s="3">
        <v>40497</v>
      </c>
      <c r="I97" s="28">
        <v>2011</v>
      </c>
      <c r="J97" s="28">
        <v>2013</v>
      </c>
      <c r="K97" s="28">
        <v>6</v>
      </c>
      <c r="L97" s="28">
        <v>3</v>
      </c>
      <c r="M97" s="28">
        <v>8</v>
      </c>
      <c r="N97" s="4">
        <v>47622</v>
      </c>
      <c r="O97" s="4">
        <v>380972</v>
      </c>
      <c r="P97" s="28">
        <v>2012</v>
      </c>
      <c r="Q97" s="5">
        <v>20000000</v>
      </c>
      <c r="R97" s="5">
        <v>20000000</v>
      </c>
      <c r="S97" s="6">
        <v>203000000</v>
      </c>
      <c r="T97" s="6">
        <v>200669258</v>
      </c>
      <c r="U97" s="6">
        <v>200669258</v>
      </c>
      <c r="V97" s="6">
        <v>232500000</v>
      </c>
      <c r="W97" s="6">
        <v>232500000</v>
      </c>
      <c r="X97" s="6">
        <v>2418000</v>
      </c>
      <c r="Y97" s="6">
        <v>20000000</v>
      </c>
      <c r="Z97" s="6">
        <v>208000</v>
      </c>
      <c r="AA97" s="6">
        <v>2210000</v>
      </c>
      <c r="AB97" s="6">
        <v>14966270.367246799</v>
      </c>
      <c r="AC97" s="6">
        <v>10563312.474104643</v>
      </c>
      <c r="AD97" s="7">
        <v>0.70580794111685385</v>
      </c>
      <c r="AE97" s="6">
        <v>588060</v>
      </c>
      <c r="AF97" s="6">
        <v>2269598.2914777566</v>
      </c>
      <c r="AG97" s="10" t="s">
        <v>646</v>
      </c>
      <c r="AH97" s="10"/>
      <c r="AI97" s="10" t="s">
        <v>647</v>
      </c>
      <c r="AJ97" s="10"/>
      <c r="AK97" s="10"/>
      <c r="AL97" s="10"/>
      <c r="AM97" s="10"/>
      <c r="AN97" s="10"/>
      <c r="AO97" s="10"/>
      <c r="AP97" s="10"/>
      <c r="AQ97" s="10">
        <f>36982*1.1</f>
        <v>40680.200000000004</v>
      </c>
      <c r="AR97" s="10"/>
      <c r="AS97" s="10">
        <v>1</v>
      </c>
      <c r="AT97" s="10">
        <v>1</v>
      </c>
      <c r="AU97" s="10">
        <v>1</v>
      </c>
      <c r="AV97" s="10"/>
      <c r="AW97" s="8" t="s">
        <v>844</v>
      </c>
      <c r="AX97" s="8">
        <v>263</v>
      </c>
      <c r="AY97" s="10">
        <v>0</v>
      </c>
      <c r="AZ97" s="10">
        <v>0</v>
      </c>
      <c r="BA97" s="10">
        <v>0</v>
      </c>
      <c r="BB97" s="10"/>
      <c r="BC97" s="10">
        <v>0</v>
      </c>
      <c r="BD97" s="10"/>
      <c r="BE97" s="10">
        <v>0</v>
      </c>
      <c r="BF97" s="10"/>
      <c r="BG97" s="10">
        <v>0</v>
      </c>
      <c r="BH97" s="10"/>
      <c r="BI97" s="10">
        <v>0</v>
      </c>
      <c r="BJ97" s="10"/>
      <c r="BK97" s="10">
        <v>0</v>
      </c>
      <c r="BL97" s="10"/>
      <c r="BM97" s="10">
        <v>0</v>
      </c>
      <c r="BN97" s="10"/>
      <c r="BO97" s="10">
        <v>0</v>
      </c>
      <c r="BP97" s="10"/>
      <c r="BQ97" s="10">
        <v>0</v>
      </c>
      <c r="BR97" s="10"/>
      <c r="BS97" s="10">
        <v>0</v>
      </c>
      <c r="BT97" s="10"/>
      <c r="BU97" s="10">
        <v>0</v>
      </c>
      <c r="BV97" s="10"/>
      <c r="BW97" s="10">
        <v>0</v>
      </c>
      <c r="BX97" s="10"/>
      <c r="BY97" s="10">
        <v>0</v>
      </c>
      <c r="BZ97" s="10"/>
      <c r="CA97" s="10">
        <v>0</v>
      </c>
      <c r="CB97" s="10" t="s">
        <v>814</v>
      </c>
      <c r="CC97" s="10">
        <v>0</v>
      </c>
      <c r="CD97" s="10" t="s">
        <v>814</v>
      </c>
      <c r="CE97" s="10">
        <v>439311</v>
      </c>
      <c r="CF97" s="10" t="s">
        <v>814</v>
      </c>
      <c r="CG97" s="10">
        <v>0</v>
      </c>
      <c r="CH97" s="10" t="s">
        <v>814</v>
      </c>
      <c r="CI97" s="10">
        <v>0</v>
      </c>
      <c r="CJ97" s="10" t="s">
        <v>814</v>
      </c>
      <c r="CK97" s="10">
        <v>0</v>
      </c>
      <c r="CL97" s="10" t="s">
        <v>814</v>
      </c>
      <c r="CM97" s="10">
        <v>0</v>
      </c>
      <c r="CN97" s="10" t="s">
        <v>814</v>
      </c>
      <c r="CO97" s="10">
        <v>0</v>
      </c>
      <c r="CP97" s="10">
        <v>1</v>
      </c>
      <c r="CQ97" s="10"/>
      <c r="CR97" s="10">
        <v>5.5669999999999997E-2</v>
      </c>
      <c r="CS97" s="10">
        <v>1</v>
      </c>
      <c r="CT97" s="10">
        <v>0</v>
      </c>
      <c r="CU97" s="10">
        <v>0</v>
      </c>
      <c r="CV97" s="10">
        <v>0</v>
      </c>
    </row>
    <row r="98" spans="1:101" ht="14" x14ac:dyDescent="0.2">
      <c r="A98" s="28" t="s">
        <v>76</v>
      </c>
      <c r="B98" s="28" t="s">
        <v>165</v>
      </c>
      <c r="C98" s="28" t="s">
        <v>306</v>
      </c>
      <c r="D98" s="28" t="s">
        <v>306</v>
      </c>
      <c r="E98" s="28" t="s">
        <v>306</v>
      </c>
      <c r="F98" s="28">
        <v>325000</v>
      </c>
      <c r="G98" s="28" t="s">
        <v>598</v>
      </c>
      <c r="H98" s="3">
        <v>40547</v>
      </c>
      <c r="I98" s="28">
        <v>2014</v>
      </c>
      <c r="J98" s="28">
        <v>2016</v>
      </c>
      <c r="K98" s="28">
        <v>10</v>
      </c>
      <c r="L98" s="28">
        <v>0</v>
      </c>
      <c r="M98" s="28">
        <v>0</v>
      </c>
      <c r="N98" s="4">
        <v>0</v>
      </c>
      <c r="O98" s="4">
        <v>0</v>
      </c>
      <c r="P98" s="28">
        <v>2014</v>
      </c>
      <c r="Q98" s="5">
        <v>30000000</v>
      </c>
      <c r="R98" s="5">
        <v>30000000</v>
      </c>
      <c r="S98" s="6">
        <v>96000000</v>
      </c>
      <c r="T98" s="6">
        <v>369937920</v>
      </c>
      <c r="U98" s="6">
        <v>768000000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76988828.922069997</v>
      </c>
      <c r="AC98" s="6">
        <v>59033989.778400004</v>
      </c>
      <c r="AD98" s="7">
        <v>0.76678643648620337</v>
      </c>
      <c r="AE98" s="6">
        <v>5019365.5533350678</v>
      </c>
      <c r="AF98" s="6">
        <v>8840334.2450493313</v>
      </c>
      <c r="AG98" s="10" t="s">
        <v>646</v>
      </c>
      <c r="AH98" s="10" t="s">
        <v>648</v>
      </c>
      <c r="AI98" s="10" t="s">
        <v>598</v>
      </c>
      <c r="AJ98" s="10" t="s">
        <v>646</v>
      </c>
      <c r="AK98" s="10" t="s">
        <v>649</v>
      </c>
      <c r="AL98" s="10">
        <v>1</v>
      </c>
      <c r="AM98" s="10">
        <v>0</v>
      </c>
      <c r="AN98" s="10">
        <v>0</v>
      </c>
      <c r="AO98" s="10">
        <v>0</v>
      </c>
      <c r="AP98" s="10">
        <v>0</v>
      </c>
      <c r="AQ98" s="10">
        <v>87106</v>
      </c>
      <c r="AR98" s="10"/>
      <c r="AS98" s="10">
        <v>1</v>
      </c>
      <c r="AT98" s="10">
        <v>1</v>
      </c>
      <c r="AU98" s="10">
        <v>0</v>
      </c>
      <c r="AV98" s="10"/>
      <c r="AW98" s="8" t="s">
        <v>822</v>
      </c>
      <c r="AX98" s="8">
        <v>12306</v>
      </c>
      <c r="AY98" s="10">
        <v>0</v>
      </c>
      <c r="AZ98" s="10">
        <v>0</v>
      </c>
      <c r="BA98" s="10">
        <v>0</v>
      </c>
      <c r="BB98" s="10"/>
      <c r="BC98" s="10">
        <v>0</v>
      </c>
      <c r="BD98" s="10" t="s">
        <v>814</v>
      </c>
      <c r="BE98" s="10">
        <v>0</v>
      </c>
      <c r="BF98" s="10" t="s">
        <v>814</v>
      </c>
      <c r="BG98" s="10">
        <v>3019449</v>
      </c>
      <c r="BH98" s="10" t="s">
        <v>814</v>
      </c>
      <c r="BI98" s="10">
        <v>4718188</v>
      </c>
      <c r="BJ98" s="10" t="s">
        <v>814</v>
      </c>
      <c r="BK98" s="10">
        <v>8425109</v>
      </c>
      <c r="BL98" s="10" t="s">
        <v>814</v>
      </c>
      <c r="BM98" s="10">
        <v>12295814</v>
      </c>
      <c r="BN98" s="10" t="s">
        <v>814</v>
      </c>
      <c r="BO98" s="10">
        <v>10564907</v>
      </c>
      <c r="BP98" s="10" t="s">
        <v>814</v>
      </c>
      <c r="BQ98" s="10">
        <v>13150753</v>
      </c>
      <c r="BR98" s="10" t="s">
        <v>814</v>
      </c>
      <c r="BS98" s="10">
        <v>15289073</v>
      </c>
      <c r="BT98" s="10" t="s">
        <v>814</v>
      </c>
      <c r="BU98" s="10">
        <v>13860086</v>
      </c>
      <c r="BV98" s="10" t="s">
        <v>814</v>
      </c>
      <c r="BW98" s="10">
        <v>12373223</v>
      </c>
      <c r="BX98" s="10" t="s">
        <v>814</v>
      </c>
      <c r="BY98" s="10">
        <v>7901992</v>
      </c>
      <c r="BZ98" s="10" t="s">
        <v>814</v>
      </c>
      <c r="CA98" s="10">
        <v>10123233</v>
      </c>
      <c r="CB98" s="10" t="s">
        <v>814</v>
      </c>
      <c r="CC98" s="10">
        <v>1502310</v>
      </c>
      <c r="CD98" s="10" t="s">
        <v>814</v>
      </c>
      <c r="CE98" s="10">
        <v>1228315</v>
      </c>
      <c r="CF98" s="10" t="s">
        <v>814</v>
      </c>
      <c r="CG98" s="10">
        <v>1221560</v>
      </c>
      <c r="CH98" s="10" t="s">
        <v>814</v>
      </c>
      <c r="CI98" s="10">
        <v>1079058</v>
      </c>
      <c r="CJ98" s="10" t="s">
        <v>814</v>
      </c>
      <c r="CK98" s="10">
        <v>1123862</v>
      </c>
      <c r="CL98" s="10" t="s">
        <v>814</v>
      </c>
      <c r="CM98" s="10">
        <v>1321025</v>
      </c>
      <c r="CN98" s="10" t="s">
        <v>814</v>
      </c>
      <c r="CO98" s="10">
        <v>0</v>
      </c>
      <c r="CP98" s="10">
        <v>1</v>
      </c>
      <c r="CQ98" s="10"/>
      <c r="CR98" s="10">
        <v>8.5025000000000003E-2</v>
      </c>
      <c r="CS98" s="10">
        <v>0</v>
      </c>
      <c r="CT98" s="10">
        <v>0</v>
      </c>
      <c r="CU98" s="10">
        <v>0</v>
      </c>
      <c r="CV98" s="10">
        <v>0</v>
      </c>
    </row>
    <row r="99" spans="1:101" ht="14" x14ac:dyDescent="0.2">
      <c r="A99" s="28" t="s">
        <v>77</v>
      </c>
      <c r="B99" s="28" t="s">
        <v>229</v>
      </c>
      <c r="C99" s="28" t="s">
        <v>379</v>
      </c>
      <c r="D99" s="28" t="s">
        <v>379</v>
      </c>
      <c r="E99" s="28" t="s">
        <v>583</v>
      </c>
      <c r="F99" s="28">
        <v>221119</v>
      </c>
      <c r="G99" s="28" t="s">
        <v>599</v>
      </c>
      <c r="H99" s="3">
        <v>40527</v>
      </c>
      <c r="I99" s="28">
        <v>2011</v>
      </c>
      <c r="J99" s="28">
        <v>2013</v>
      </c>
      <c r="K99" s="28">
        <v>6</v>
      </c>
      <c r="L99" s="28">
        <v>18</v>
      </c>
      <c r="M99" s="28">
        <v>18</v>
      </c>
      <c r="N99" s="4">
        <v>59610</v>
      </c>
      <c r="O99" s="4">
        <v>1078795</v>
      </c>
      <c r="P99" s="28">
        <v>2012</v>
      </c>
      <c r="Q99" s="5">
        <v>10000000</v>
      </c>
      <c r="R99" s="5">
        <v>10000000</v>
      </c>
      <c r="S99" s="6">
        <v>320000000</v>
      </c>
      <c r="T99" s="6">
        <v>360500000</v>
      </c>
      <c r="U99" s="6">
        <v>361500000</v>
      </c>
      <c r="V99" s="6">
        <v>281500000</v>
      </c>
      <c r="W99" s="6">
        <v>281500000</v>
      </c>
      <c r="X99" s="6">
        <v>6803550</v>
      </c>
      <c r="Y99" s="6">
        <v>10000000</v>
      </c>
      <c r="Z99" s="6">
        <v>3627000</v>
      </c>
      <c r="AA99" s="6">
        <v>3176550</v>
      </c>
      <c r="AB99" s="6">
        <v>31913563.500000004</v>
      </c>
      <c r="AC99" s="6">
        <v>24627833.100000001</v>
      </c>
      <c r="AD99" s="7">
        <v>0.77170426611869902</v>
      </c>
      <c r="AE99" s="6">
        <v>1026653.6000000002</v>
      </c>
      <c r="AF99" s="6">
        <v>1001002</v>
      </c>
      <c r="AG99" s="10" t="s">
        <v>646</v>
      </c>
      <c r="AH99" s="10" t="s">
        <v>648</v>
      </c>
      <c r="AI99" s="10" t="s">
        <v>647</v>
      </c>
      <c r="AJ99" s="10" t="s">
        <v>646</v>
      </c>
      <c r="AK99" s="10" t="s">
        <v>650</v>
      </c>
      <c r="AL99" s="10">
        <v>0</v>
      </c>
      <c r="AM99" s="10">
        <v>1</v>
      </c>
      <c r="AN99" s="10">
        <v>0</v>
      </c>
      <c r="AO99" s="10">
        <v>0</v>
      </c>
      <c r="AP99" s="10">
        <v>0</v>
      </c>
      <c r="AQ99" s="10">
        <v>40680.639999999999</v>
      </c>
      <c r="AR99" s="10"/>
      <c r="AS99" s="10">
        <v>1</v>
      </c>
      <c r="AT99" s="10">
        <v>1</v>
      </c>
      <c r="AU99" s="10">
        <v>0</v>
      </c>
      <c r="AV99" s="10"/>
      <c r="AW99" s="8" t="s">
        <v>864</v>
      </c>
      <c r="AX99" s="8">
        <v>687</v>
      </c>
      <c r="AY99" s="10">
        <v>0</v>
      </c>
      <c r="AZ99" s="10">
        <v>0</v>
      </c>
      <c r="BA99" s="10">
        <v>0</v>
      </c>
      <c r="BB99" s="10"/>
      <c r="BC99" s="10">
        <v>0</v>
      </c>
      <c r="BD99" s="10"/>
      <c r="BE99" s="10">
        <v>0</v>
      </c>
      <c r="BF99" s="10"/>
      <c r="BG99" s="10">
        <v>0</v>
      </c>
      <c r="BH99" s="10"/>
      <c r="BI99" s="10">
        <v>0</v>
      </c>
      <c r="BJ99" s="10"/>
      <c r="BK99" s="10">
        <v>0</v>
      </c>
      <c r="BL99" s="10"/>
      <c r="BM99" s="10">
        <v>0</v>
      </c>
      <c r="BN99" s="10"/>
      <c r="BO99" s="10">
        <v>0</v>
      </c>
      <c r="BP99" s="10"/>
      <c r="BQ99" s="10">
        <v>0</v>
      </c>
      <c r="BR99" s="10"/>
      <c r="BS99" s="10">
        <v>0</v>
      </c>
      <c r="BT99" s="10"/>
      <c r="BU99" s="10">
        <v>0</v>
      </c>
      <c r="BV99" s="10"/>
      <c r="BW99" s="10">
        <v>0</v>
      </c>
      <c r="BX99" s="10"/>
      <c r="BY99" s="10">
        <v>0</v>
      </c>
      <c r="BZ99" s="10"/>
      <c r="CA99" s="10">
        <v>0</v>
      </c>
      <c r="CB99" s="10"/>
      <c r="CC99" s="10">
        <v>0</v>
      </c>
      <c r="CD99" s="10"/>
      <c r="CE99" s="10">
        <v>0</v>
      </c>
      <c r="CF99" s="10"/>
      <c r="CG99" s="10">
        <v>0</v>
      </c>
      <c r="CH99" s="10"/>
      <c r="CI99" s="10">
        <v>0</v>
      </c>
      <c r="CJ99" s="10" t="s">
        <v>814</v>
      </c>
      <c r="CK99" s="10">
        <v>77690</v>
      </c>
      <c r="CL99" s="10" t="s">
        <v>814</v>
      </c>
      <c r="CM99" s="10">
        <v>0</v>
      </c>
      <c r="CN99" s="10"/>
      <c r="CO99" s="10">
        <v>0</v>
      </c>
      <c r="CP99" s="10">
        <v>1</v>
      </c>
      <c r="CQ99" s="10"/>
      <c r="CR99" s="10">
        <v>4.16867E-2</v>
      </c>
      <c r="CS99" s="10">
        <v>1</v>
      </c>
      <c r="CT99" s="10">
        <v>0</v>
      </c>
      <c r="CU99" s="10">
        <v>0</v>
      </c>
      <c r="CV99" s="10">
        <v>0</v>
      </c>
    </row>
    <row r="100" spans="1:101" ht="14" x14ac:dyDescent="0.2">
      <c r="A100" s="28" t="s">
        <v>78</v>
      </c>
      <c r="B100" s="28" t="s">
        <v>191</v>
      </c>
      <c r="C100" s="28" t="s">
        <v>380</v>
      </c>
      <c r="D100" s="28" t="s">
        <v>380</v>
      </c>
      <c r="E100" s="28" t="s">
        <v>380</v>
      </c>
      <c r="F100" s="28">
        <v>221119</v>
      </c>
      <c r="G100" s="28" t="s">
        <v>599</v>
      </c>
      <c r="H100" s="3">
        <v>40526</v>
      </c>
      <c r="I100" s="28">
        <v>2011</v>
      </c>
      <c r="J100" s="28">
        <v>2013</v>
      </c>
      <c r="K100" s="28">
        <v>4</v>
      </c>
      <c r="L100" s="28">
        <v>15</v>
      </c>
      <c r="M100" s="28">
        <v>15</v>
      </c>
      <c r="N100" s="4">
        <v>59000</v>
      </c>
      <c r="O100" s="4">
        <v>885000</v>
      </c>
      <c r="P100" s="28">
        <v>2011</v>
      </c>
      <c r="Q100" s="5">
        <v>10000000</v>
      </c>
      <c r="R100" s="5">
        <v>10000000</v>
      </c>
      <c r="S100" s="6">
        <v>215000000</v>
      </c>
      <c r="T100" s="6">
        <v>215000000</v>
      </c>
      <c r="U100" s="6">
        <v>215000000</v>
      </c>
      <c r="V100" s="6">
        <v>210500000</v>
      </c>
      <c r="W100" s="6">
        <v>210500000</v>
      </c>
      <c r="X100" s="6">
        <v>4755847.2</v>
      </c>
      <c r="Y100" s="6">
        <v>10000000</v>
      </c>
      <c r="Z100" s="6">
        <v>2670647.2000000002</v>
      </c>
      <c r="AA100" s="6">
        <v>2085200</v>
      </c>
      <c r="AB100" s="6">
        <v>22272926.408493802</v>
      </c>
      <c r="AC100" s="6">
        <v>16878995.546399999</v>
      </c>
      <c r="AD100" s="7">
        <v>0.75782567754379948</v>
      </c>
      <c r="AE100" s="6">
        <v>192283</v>
      </c>
      <c r="AF100" s="6">
        <v>632754.57628330123</v>
      </c>
      <c r="AG100" s="10" t="s">
        <v>646</v>
      </c>
      <c r="AH100" s="10" t="s">
        <v>648</v>
      </c>
      <c r="AI100" s="10" t="s">
        <v>647</v>
      </c>
      <c r="AJ100" s="10" t="s">
        <v>646</v>
      </c>
      <c r="AK100" s="10" t="s">
        <v>651</v>
      </c>
      <c r="AL100" s="10">
        <v>0</v>
      </c>
      <c r="AM100" s="10">
        <v>1</v>
      </c>
      <c r="AN100" s="10">
        <v>0</v>
      </c>
      <c r="AO100" s="10">
        <v>0</v>
      </c>
      <c r="AP100" s="10">
        <v>0</v>
      </c>
      <c r="AQ100" s="10">
        <v>40062.879999999997</v>
      </c>
      <c r="AR100" s="10"/>
      <c r="AS100" s="10">
        <v>1</v>
      </c>
      <c r="AT100" s="10">
        <v>1</v>
      </c>
      <c r="AU100" s="10">
        <v>1</v>
      </c>
      <c r="AV100" s="10"/>
      <c r="AW100" s="8" t="s">
        <v>865</v>
      </c>
      <c r="AX100" s="8">
        <v>209</v>
      </c>
      <c r="AY100" s="10">
        <v>0</v>
      </c>
      <c r="AZ100" s="10">
        <v>451084</v>
      </c>
      <c r="BA100" s="10">
        <v>106640</v>
      </c>
      <c r="BB100" s="10" t="s">
        <v>814</v>
      </c>
      <c r="BC100" s="10">
        <v>135062</v>
      </c>
      <c r="BD100" s="10" t="s">
        <v>814</v>
      </c>
      <c r="BE100" s="10">
        <v>0</v>
      </c>
      <c r="BF100" s="10" t="s">
        <v>814</v>
      </c>
      <c r="BG100" s="10">
        <v>0</v>
      </c>
      <c r="BH100" s="10" t="s">
        <v>814</v>
      </c>
      <c r="BI100" s="10">
        <v>0</v>
      </c>
      <c r="BJ100" s="10"/>
      <c r="BK100" s="10">
        <v>0</v>
      </c>
      <c r="BL100" s="10" t="s">
        <v>814</v>
      </c>
      <c r="BM100" s="10">
        <v>36861</v>
      </c>
      <c r="BN100" s="10" t="s">
        <v>814</v>
      </c>
      <c r="BO100" s="10">
        <v>953725</v>
      </c>
      <c r="BP100" s="10" t="s">
        <v>814</v>
      </c>
      <c r="BQ100" s="10">
        <v>1314506</v>
      </c>
      <c r="BR100" s="10" t="s">
        <v>814</v>
      </c>
      <c r="BS100" s="10">
        <v>1398388</v>
      </c>
      <c r="BT100" s="10" t="s">
        <v>814</v>
      </c>
      <c r="BU100" s="10">
        <v>1684590</v>
      </c>
      <c r="BV100" s="10" t="s">
        <v>814</v>
      </c>
      <c r="BW100" s="10">
        <v>1736579</v>
      </c>
      <c r="BX100" s="10" t="s">
        <v>814</v>
      </c>
      <c r="BY100" s="10">
        <v>1251032</v>
      </c>
      <c r="BZ100" s="10" t="s">
        <v>814</v>
      </c>
      <c r="CA100" s="10">
        <v>1613293</v>
      </c>
      <c r="CB100" s="10" t="s">
        <v>814</v>
      </c>
      <c r="CC100" s="10">
        <v>1317464</v>
      </c>
      <c r="CD100" s="10" t="s">
        <v>814</v>
      </c>
      <c r="CE100" s="10">
        <v>975889</v>
      </c>
      <c r="CF100" s="10" t="s">
        <v>814</v>
      </c>
      <c r="CG100" s="10">
        <v>1008698</v>
      </c>
      <c r="CH100" s="10" t="s">
        <v>814</v>
      </c>
      <c r="CI100" s="10">
        <v>1951386</v>
      </c>
      <c r="CJ100" s="10" t="s">
        <v>814</v>
      </c>
      <c r="CK100" s="10">
        <v>1633359</v>
      </c>
      <c r="CL100" s="10" t="s">
        <v>814</v>
      </c>
      <c r="CM100" s="10">
        <v>634060</v>
      </c>
      <c r="CN100" s="10" t="s">
        <v>814</v>
      </c>
      <c r="CO100" s="10">
        <v>341142</v>
      </c>
      <c r="CP100" s="10">
        <v>1</v>
      </c>
      <c r="CQ100" s="10"/>
      <c r="CR100" s="10">
        <v>1.13919E-2</v>
      </c>
      <c r="CS100" s="10">
        <v>1</v>
      </c>
      <c r="CT100" s="10">
        <v>0</v>
      </c>
      <c r="CU100" s="10">
        <v>0</v>
      </c>
      <c r="CV100" s="10">
        <v>0</v>
      </c>
    </row>
    <row r="101" spans="1:101" ht="14" x14ac:dyDescent="0.2">
      <c r="A101" s="28" t="s">
        <v>72</v>
      </c>
      <c r="B101" s="28" t="s">
        <v>225</v>
      </c>
      <c r="C101" s="28" t="s">
        <v>375</v>
      </c>
      <c r="D101" s="28" t="s">
        <v>375</v>
      </c>
      <c r="E101" s="28" t="s">
        <v>375</v>
      </c>
      <c r="F101" s="28">
        <v>325120</v>
      </c>
      <c r="G101" s="28" t="s">
        <v>598</v>
      </c>
      <c r="H101" s="3">
        <v>40539</v>
      </c>
      <c r="I101" s="28">
        <v>2011</v>
      </c>
      <c r="J101" s="28">
        <v>2013</v>
      </c>
      <c r="K101" s="28">
        <v>4</v>
      </c>
      <c r="L101" s="28">
        <v>4</v>
      </c>
      <c r="M101" s="28">
        <v>4</v>
      </c>
      <c r="N101" s="4">
        <v>68000</v>
      </c>
      <c r="O101" s="4">
        <v>272000</v>
      </c>
      <c r="P101" s="28">
        <v>2012</v>
      </c>
      <c r="Q101" s="5">
        <v>30000000</v>
      </c>
      <c r="R101" s="5">
        <v>30000000</v>
      </c>
      <c r="S101" s="6">
        <v>257000000</v>
      </c>
      <c r="T101" s="6">
        <v>245300000</v>
      </c>
      <c r="U101" s="6">
        <v>257689496</v>
      </c>
      <c r="V101" s="6">
        <v>260495650</v>
      </c>
      <c r="W101" s="6">
        <v>257729815</v>
      </c>
      <c r="X101" s="6">
        <v>5260987.3466000007</v>
      </c>
      <c r="Y101" s="6">
        <v>30000000</v>
      </c>
      <c r="Z101" s="6">
        <v>2847051.3076000004</v>
      </c>
      <c r="AA101" s="6">
        <v>2413936.0390000003</v>
      </c>
      <c r="AB101" s="6">
        <v>29867953.036301855</v>
      </c>
      <c r="AC101" s="6">
        <v>19731037.815345</v>
      </c>
      <c r="AD101" s="7">
        <v>0.66060897415245257</v>
      </c>
      <c r="AE101" s="6">
        <v>7386574.6379025504</v>
      </c>
      <c r="AF101" s="6">
        <v>427173.32703828253</v>
      </c>
      <c r="AG101" s="10" t="s">
        <v>646</v>
      </c>
      <c r="AH101" s="10" t="s">
        <v>648</v>
      </c>
      <c r="AI101" s="10" t="s">
        <v>598</v>
      </c>
      <c r="AJ101" s="10" t="s">
        <v>646</v>
      </c>
      <c r="AK101" s="10" t="s">
        <v>652</v>
      </c>
      <c r="AL101" s="10">
        <v>0</v>
      </c>
      <c r="AM101" s="10">
        <v>1</v>
      </c>
      <c r="AN101" s="10">
        <v>0</v>
      </c>
      <c r="AO101" s="10">
        <v>0</v>
      </c>
      <c r="AP101" s="10">
        <v>0</v>
      </c>
      <c r="AQ101" s="10">
        <v>52395.199999999997</v>
      </c>
      <c r="AR101" s="10">
        <v>85500</v>
      </c>
      <c r="AS101" s="10"/>
      <c r="AT101" s="10"/>
      <c r="AU101" s="10"/>
      <c r="AV101" s="10"/>
      <c r="AW101" s="8" t="s">
        <v>862</v>
      </c>
      <c r="AX101" s="8">
        <v>5079</v>
      </c>
      <c r="AY101" s="10">
        <v>10151501</v>
      </c>
      <c r="AZ101" s="10">
        <v>0</v>
      </c>
      <c r="BA101" s="10">
        <v>10794095</v>
      </c>
      <c r="BB101" s="10" t="s">
        <v>814</v>
      </c>
      <c r="BC101" s="10">
        <v>0</v>
      </c>
      <c r="BD101" s="10" t="s">
        <v>814</v>
      </c>
      <c r="BE101" s="10">
        <v>12568812</v>
      </c>
      <c r="BF101" s="10" t="s">
        <v>814</v>
      </c>
      <c r="BG101" s="10">
        <v>13313101</v>
      </c>
      <c r="BH101" s="10" t="s">
        <v>814</v>
      </c>
      <c r="BI101" s="10">
        <v>12352211</v>
      </c>
      <c r="BJ101" s="10" t="s">
        <v>814</v>
      </c>
      <c r="BK101" s="10">
        <v>11427685</v>
      </c>
      <c r="BL101" s="10" t="s">
        <v>814</v>
      </c>
      <c r="BM101" s="10">
        <v>13601857</v>
      </c>
      <c r="BN101" s="10" t="s">
        <v>814</v>
      </c>
      <c r="BO101" s="10">
        <v>10336151</v>
      </c>
      <c r="BP101" s="10" t="s">
        <v>814</v>
      </c>
      <c r="BQ101" s="10">
        <v>9717397</v>
      </c>
      <c r="BR101" s="10" t="s">
        <v>814</v>
      </c>
      <c r="BS101" s="10">
        <v>10107998</v>
      </c>
      <c r="BT101" s="10" t="s">
        <v>814</v>
      </c>
      <c r="BU101" s="10">
        <v>10494484</v>
      </c>
      <c r="BV101" s="10" t="s">
        <v>814</v>
      </c>
      <c r="BW101" s="10">
        <v>14305736</v>
      </c>
      <c r="BX101" s="10" t="s">
        <v>814</v>
      </c>
      <c r="BY101" s="10">
        <v>12109321</v>
      </c>
      <c r="BZ101" s="10" t="s">
        <v>814</v>
      </c>
      <c r="CA101" s="10">
        <v>13888259</v>
      </c>
      <c r="CB101" s="10" t="s">
        <v>814</v>
      </c>
      <c r="CC101" s="10">
        <v>7411879</v>
      </c>
      <c r="CD101" s="10" t="s">
        <v>814</v>
      </c>
      <c r="CE101" s="10">
        <v>4900367</v>
      </c>
      <c r="CF101" s="10" t="s">
        <v>814</v>
      </c>
      <c r="CG101" s="10">
        <v>4544753</v>
      </c>
      <c r="CH101" s="10" t="s">
        <v>814</v>
      </c>
      <c r="CI101" s="10">
        <v>9135240</v>
      </c>
      <c r="CJ101" s="10" t="s">
        <v>814</v>
      </c>
      <c r="CK101" s="10">
        <v>10718600</v>
      </c>
      <c r="CL101" s="10" t="s">
        <v>814</v>
      </c>
      <c r="CM101" s="10">
        <v>10718895</v>
      </c>
      <c r="CN101" s="10" t="s">
        <v>814</v>
      </c>
      <c r="CO101" s="10">
        <v>14504981</v>
      </c>
      <c r="CP101" s="10">
        <v>1</v>
      </c>
      <c r="CQ101" s="10"/>
      <c r="CR101" s="10">
        <v>0.37436320000000001</v>
      </c>
      <c r="CS101" s="10">
        <v>0</v>
      </c>
      <c r="CT101" s="10">
        <v>0</v>
      </c>
      <c r="CU101" s="10">
        <v>0</v>
      </c>
      <c r="CV101" s="10">
        <v>1</v>
      </c>
    </row>
    <row r="102" spans="1:101" ht="14" x14ac:dyDescent="0.2">
      <c r="A102" s="28" t="s">
        <v>79</v>
      </c>
      <c r="B102" s="28" t="s">
        <v>230</v>
      </c>
      <c r="C102" s="28" t="s">
        <v>381</v>
      </c>
      <c r="D102" s="28" t="s">
        <v>381</v>
      </c>
      <c r="E102" s="28" t="s">
        <v>381</v>
      </c>
      <c r="F102" s="28">
        <v>327310</v>
      </c>
      <c r="G102" s="28" t="s">
        <v>598</v>
      </c>
      <c r="H102" s="3">
        <v>40462</v>
      </c>
      <c r="I102" s="28">
        <v>2012</v>
      </c>
      <c r="J102" s="28">
        <v>2014</v>
      </c>
      <c r="K102" s="28">
        <v>25</v>
      </c>
      <c r="L102" s="28">
        <v>0</v>
      </c>
      <c r="M102" s="28">
        <v>0</v>
      </c>
      <c r="N102" s="4">
        <v>0</v>
      </c>
      <c r="O102" s="4">
        <v>0</v>
      </c>
      <c r="P102" s="28">
        <v>2016</v>
      </c>
      <c r="Q102" s="5">
        <v>100000000</v>
      </c>
      <c r="R102" s="5">
        <v>100000000</v>
      </c>
      <c r="S102" s="6">
        <v>110000000</v>
      </c>
      <c r="T102" s="6">
        <v>148000000</v>
      </c>
      <c r="U102" s="6">
        <v>178047000</v>
      </c>
      <c r="V102" s="6">
        <v>91433027</v>
      </c>
      <c r="W102" s="6">
        <v>79683180</v>
      </c>
      <c r="X102" s="6">
        <v>1246011.3119999999</v>
      </c>
      <c r="Y102" s="6">
        <v>79683180</v>
      </c>
      <c r="Z102" s="6">
        <v>1246011.3119999999</v>
      </c>
      <c r="AA102" s="6">
        <v>0</v>
      </c>
      <c r="AB102" s="6">
        <v>18664451.301600002</v>
      </c>
      <c r="AC102" s="6">
        <v>4082837.1896000006</v>
      </c>
      <c r="AD102" s="7">
        <v>0.21874938210747194</v>
      </c>
      <c r="AE102" s="6">
        <v>1470433.8655050998</v>
      </c>
      <c r="AF102" s="6">
        <v>406752.52583725145</v>
      </c>
      <c r="AG102" s="10" t="s">
        <v>646</v>
      </c>
      <c r="AH102" s="10" t="s">
        <v>653</v>
      </c>
      <c r="AI102" s="10" t="s">
        <v>598</v>
      </c>
      <c r="AJ102" s="10" t="s">
        <v>646</v>
      </c>
      <c r="AK102" s="10" t="s">
        <v>654</v>
      </c>
      <c r="AL102" s="10">
        <v>0</v>
      </c>
      <c r="AM102" s="10">
        <v>1</v>
      </c>
      <c r="AN102" s="10">
        <v>0</v>
      </c>
      <c r="AO102" s="10">
        <v>0</v>
      </c>
      <c r="AP102" s="10">
        <v>0</v>
      </c>
      <c r="AQ102" s="10">
        <v>38484.160000000003</v>
      </c>
      <c r="AR102" s="10">
        <v>45000</v>
      </c>
      <c r="AS102" s="10">
        <v>0</v>
      </c>
      <c r="AT102" s="10">
        <v>1</v>
      </c>
      <c r="AU102" s="10">
        <v>0</v>
      </c>
      <c r="AV102" s="10"/>
      <c r="AW102" s="8" t="s">
        <v>866</v>
      </c>
      <c r="AX102" s="8">
        <v>21090</v>
      </c>
      <c r="AY102" s="10">
        <v>0</v>
      </c>
      <c r="AZ102" s="10">
        <v>0</v>
      </c>
      <c r="BA102" s="10">
        <v>0</v>
      </c>
      <c r="BB102" s="10"/>
      <c r="BC102" s="10">
        <v>0</v>
      </c>
      <c r="BD102" s="10"/>
      <c r="BE102" s="10">
        <v>0</v>
      </c>
      <c r="BF102" s="10"/>
      <c r="BG102" s="10">
        <v>0</v>
      </c>
      <c r="BH102" s="10"/>
      <c r="BI102" s="10">
        <v>0</v>
      </c>
      <c r="BJ102" s="10"/>
      <c r="BK102" s="10">
        <v>0</v>
      </c>
      <c r="BL102" s="10"/>
      <c r="BM102" s="10">
        <v>0</v>
      </c>
      <c r="BN102" s="10"/>
      <c r="BO102" s="10">
        <v>0</v>
      </c>
      <c r="BP102" s="10" t="s">
        <v>814</v>
      </c>
      <c r="BQ102" s="10">
        <v>0</v>
      </c>
      <c r="BR102" s="10" t="s">
        <v>814</v>
      </c>
      <c r="BS102" s="10">
        <v>1767346</v>
      </c>
      <c r="BT102" s="10" t="s">
        <v>814</v>
      </c>
      <c r="BU102" s="10">
        <v>3634741</v>
      </c>
      <c r="BV102" s="10" t="s">
        <v>814</v>
      </c>
      <c r="BW102" s="10">
        <v>6483040</v>
      </c>
      <c r="BX102" s="10" t="s">
        <v>814</v>
      </c>
      <c r="BY102" s="10">
        <v>4937417</v>
      </c>
      <c r="BZ102" s="10" t="s">
        <v>814</v>
      </c>
      <c r="CA102" s="10">
        <v>10678475</v>
      </c>
      <c r="CB102" s="10" t="s">
        <v>814</v>
      </c>
      <c r="CC102" s="10">
        <v>7490128</v>
      </c>
      <c r="CD102" s="10" t="s">
        <v>814</v>
      </c>
      <c r="CE102" s="10">
        <v>7365017</v>
      </c>
      <c r="CF102" s="10" t="s">
        <v>814</v>
      </c>
      <c r="CG102" s="10">
        <v>8257657</v>
      </c>
      <c r="CH102" s="10" t="s">
        <v>814</v>
      </c>
      <c r="CI102" s="10">
        <v>0</v>
      </c>
      <c r="CJ102" s="10" t="s">
        <v>814</v>
      </c>
      <c r="CK102" s="10">
        <v>0</v>
      </c>
      <c r="CL102" s="10" t="s">
        <v>814</v>
      </c>
      <c r="CM102" s="10">
        <v>0</v>
      </c>
      <c r="CN102" s="10" t="s">
        <v>814</v>
      </c>
      <c r="CO102" s="10">
        <v>0</v>
      </c>
      <c r="CP102" s="10">
        <v>1</v>
      </c>
      <c r="CQ102" s="10"/>
      <c r="CR102" s="10">
        <v>0.36015009999999997</v>
      </c>
      <c r="CS102" s="10">
        <v>0</v>
      </c>
      <c r="CT102" s="10">
        <v>0</v>
      </c>
      <c r="CU102" s="10">
        <v>0</v>
      </c>
      <c r="CV102" s="10">
        <v>0</v>
      </c>
    </row>
    <row r="103" spans="1:101" ht="14" x14ac:dyDescent="0.2">
      <c r="A103" s="28" t="s">
        <v>80</v>
      </c>
      <c r="B103" s="28" t="s">
        <v>231</v>
      </c>
      <c r="C103" s="28" t="s">
        <v>382</v>
      </c>
      <c r="D103" s="28" t="s">
        <v>382</v>
      </c>
      <c r="E103" s="28" t="s">
        <v>382</v>
      </c>
      <c r="F103" s="28">
        <v>325110</v>
      </c>
      <c r="G103" s="28" t="s">
        <v>598</v>
      </c>
      <c r="H103" s="3">
        <v>40771</v>
      </c>
      <c r="I103" s="28">
        <v>2012</v>
      </c>
      <c r="J103" s="28">
        <v>2014</v>
      </c>
      <c r="K103" s="28">
        <v>4</v>
      </c>
      <c r="L103" s="28">
        <v>5</v>
      </c>
      <c r="M103" s="28">
        <v>5</v>
      </c>
      <c r="N103" s="4">
        <v>85964</v>
      </c>
      <c r="O103" s="4">
        <v>501272</v>
      </c>
      <c r="P103" s="28">
        <v>2013</v>
      </c>
      <c r="Q103" s="5">
        <v>30000000</v>
      </c>
      <c r="R103" s="5">
        <v>30000000</v>
      </c>
      <c r="S103" s="6">
        <v>104400000</v>
      </c>
      <c r="T103" s="6">
        <v>99727731</v>
      </c>
      <c r="U103" s="6">
        <v>103500000</v>
      </c>
      <c r="V103" s="6">
        <v>35000000</v>
      </c>
      <c r="W103" s="6">
        <v>35000000</v>
      </c>
      <c r="X103" s="6">
        <v>364000</v>
      </c>
      <c r="Y103" s="6">
        <v>35000000</v>
      </c>
      <c r="Z103" s="6">
        <v>364000</v>
      </c>
      <c r="AA103" s="6">
        <v>0</v>
      </c>
      <c r="AB103" s="6">
        <v>5419207.04</v>
      </c>
      <c r="AC103" s="6">
        <v>1608887.28</v>
      </c>
      <c r="AD103" s="7">
        <v>0.29688610679100386</v>
      </c>
      <c r="AE103" s="6">
        <v>554918.28599962988</v>
      </c>
      <c r="AF103" s="6">
        <v>221591.56500092521</v>
      </c>
      <c r="AG103" s="10" t="s">
        <v>646</v>
      </c>
      <c r="AH103" s="10" t="s">
        <v>653</v>
      </c>
      <c r="AI103" s="10" t="s">
        <v>598</v>
      </c>
      <c r="AJ103" s="10" t="s">
        <v>645</v>
      </c>
      <c r="AK103" s="10"/>
      <c r="AL103" s="10">
        <v>1</v>
      </c>
      <c r="AM103" s="10">
        <v>0</v>
      </c>
      <c r="AN103" s="10">
        <v>0</v>
      </c>
      <c r="AO103" s="10">
        <v>0</v>
      </c>
      <c r="AP103" s="10">
        <v>0</v>
      </c>
      <c r="AQ103" s="10">
        <v>52392</v>
      </c>
      <c r="AR103" s="10">
        <v>65000</v>
      </c>
      <c r="AS103" s="10">
        <v>1</v>
      </c>
      <c r="AT103" s="10">
        <v>1</v>
      </c>
      <c r="AU103" s="10">
        <v>1</v>
      </c>
      <c r="AV103" s="10"/>
      <c r="AW103" s="8" t="s">
        <v>863</v>
      </c>
      <c r="AX103" s="8">
        <v>7732</v>
      </c>
      <c r="AY103" s="10">
        <v>0</v>
      </c>
      <c r="AZ103" s="10">
        <v>11680999</v>
      </c>
      <c r="BA103" s="10">
        <v>12090034</v>
      </c>
      <c r="BB103" s="10" t="s">
        <v>814</v>
      </c>
      <c r="BC103" s="10">
        <v>12607715</v>
      </c>
      <c r="BD103" s="10" t="s">
        <v>814</v>
      </c>
      <c r="BE103" s="10">
        <v>20435156</v>
      </c>
      <c r="BF103" s="10" t="s">
        <v>814</v>
      </c>
      <c r="BG103" s="10">
        <v>27911399</v>
      </c>
      <c r="BH103" s="10" t="s">
        <v>814</v>
      </c>
      <c r="BI103" s="10">
        <v>26267852</v>
      </c>
      <c r="BJ103" s="10" t="s">
        <v>814</v>
      </c>
      <c r="BK103" s="10">
        <v>24850982</v>
      </c>
      <c r="BL103" s="10" t="s">
        <v>814</v>
      </c>
      <c r="BM103" s="10">
        <v>25418893</v>
      </c>
      <c r="BN103" s="10" t="s">
        <v>814</v>
      </c>
      <c r="BO103" s="10">
        <v>24089386</v>
      </c>
      <c r="BP103" s="10" t="s">
        <v>814</v>
      </c>
      <c r="BQ103" s="10">
        <v>23655426</v>
      </c>
      <c r="BR103" s="10" t="s">
        <v>814</v>
      </c>
      <c r="BS103" s="10">
        <v>24381479</v>
      </c>
      <c r="BT103" s="10" t="s">
        <v>814</v>
      </c>
      <c r="BU103" s="10">
        <v>25101902</v>
      </c>
      <c r="BV103" s="10" t="s">
        <v>814</v>
      </c>
      <c r="BW103" s="10">
        <v>23929995</v>
      </c>
      <c r="BX103" s="10" t="s">
        <v>814</v>
      </c>
      <c r="BY103" s="10">
        <v>17384867</v>
      </c>
      <c r="BZ103" s="10" t="s">
        <v>814</v>
      </c>
      <c r="CA103" s="10">
        <v>19044383</v>
      </c>
      <c r="CB103" s="10" t="s">
        <v>814</v>
      </c>
      <c r="CC103" s="10">
        <v>16335703</v>
      </c>
      <c r="CD103" s="10" t="s">
        <v>814</v>
      </c>
      <c r="CE103" s="10">
        <v>15895595</v>
      </c>
      <c r="CF103" s="10" t="s">
        <v>814</v>
      </c>
      <c r="CG103" s="10">
        <v>17414723</v>
      </c>
      <c r="CH103" s="10" t="s">
        <v>814</v>
      </c>
      <c r="CI103" s="10">
        <v>16802316</v>
      </c>
      <c r="CJ103" s="10" t="s">
        <v>814</v>
      </c>
      <c r="CK103" s="10">
        <v>17778691</v>
      </c>
      <c r="CL103" s="10" t="s">
        <v>814</v>
      </c>
      <c r="CM103" s="10">
        <v>20835112</v>
      </c>
      <c r="CN103" s="10" t="s">
        <v>814</v>
      </c>
      <c r="CO103" s="10">
        <v>24533513</v>
      </c>
      <c r="CP103" s="10">
        <v>1</v>
      </c>
      <c r="CQ103" s="10"/>
      <c r="CR103" s="10">
        <v>0.34490799999999999</v>
      </c>
      <c r="CS103" s="10">
        <v>0</v>
      </c>
      <c r="CT103" s="10">
        <v>0</v>
      </c>
      <c r="CU103" s="10">
        <v>1</v>
      </c>
      <c r="CV103" s="10">
        <v>0</v>
      </c>
    </row>
    <row r="104" spans="1:101" ht="14" x14ac:dyDescent="0.2">
      <c r="A104" s="28" t="s">
        <v>81</v>
      </c>
      <c r="B104" s="28" t="s">
        <v>232</v>
      </c>
      <c r="C104" s="28" t="s">
        <v>383</v>
      </c>
      <c r="D104" s="28" t="s">
        <v>383</v>
      </c>
      <c r="E104" s="28" t="s">
        <v>584</v>
      </c>
      <c r="F104" s="28">
        <v>221118</v>
      </c>
      <c r="G104" s="28" t="s">
        <v>602</v>
      </c>
      <c r="H104" s="3">
        <v>40752</v>
      </c>
      <c r="I104" s="28">
        <v>2012</v>
      </c>
      <c r="J104" s="28">
        <v>2014</v>
      </c>
      <c r="K104" s="28">
        <v>3</v>
      </c>
      <c r="L104" s="28">
        <v>3</v>
      </c>
      <c r="M104" s="28">
        <v>3</v>
      </c>
      <c r="N104" s="4">
        <v>39514</v>
      </c>
      <c r="O104" s="4">
        <v>169028</v>
      </c>
      <c r="P104" s="28">
        <v>2013</v>
      </c>
      <c r="Q104" s="5">
        <v>10000000</v>
      </c>
      <c r="R104" s="5">
        <v>10000000</v>
      </c>
      <c r="S104" s="6">
        <v>45000000</v>
      </c>
      <c r="T104" s="6">
        <v>35000000</v>
      </c>
      <c r="U104" s="6">
        <v>35000000</v>
      </c>
      <c r="V104" s="6">
        <v>35000000</v>
      </c>
      <c r="W104" s="6">
        <v>35000000</v>
      </c>
      <c r="X104" s="6">
        <v>819000</v>
      </c>
      <c r="Y104" s="6">
        <v>35000000</v>
      </c>
      <c r="Z104" s="6">
        <v>819000</v>
      </c>
      <c r="AA104" s="6">
        <v>0</v>
      </c>
      <c r="AB104" s="6">
        <v>4035894.2577910558</v>
      </c>
      <c r="AC104" s="6">
        <v>2225446.4134595157</v>
      </c>
      <c r="AD104" s="7">
        <v>0.55141345915181561</v>
      </c>
      <c r="AE104" s="6">
        <v>430435.60000000009</v>
      </c>
      <c r="AF104" s="6">
        <v>343409</v>
      </c>
      <c r="AG104" s="10" t="s">
        <v>646</v>
      </c>
      <c r="AH104" s="10" t="s">
        <v>655</v>
      </c>
      <c r="AI104" s="10" t="s">
        <v>647</v>
      </c>
      <c r="AJ104" s="10" t="s">
        <v>646</v>
      </c>
      <c r="AK104" s="10" t="s">
        <v>656</v>
      </c>
      <c r="AL104" s="10">
        <v>0</v>
      </c>
      <c r="AM104" s="10">
        <v>1</v>
      </c>
      <c r="AN104" s="10">
        <v>0</v>
      </c>
      <c r="AO104" s="10">
        <v>0</v>
      </c>
      <c r="AP104" s="10">
        <v>0</v>
      </c>
      <c r="AQ104" s="10">
        <v>39513.760000000002</v>
      </c>
      <c r="AR104" s="10">
        <v>39513.760000000002</v>
      </c>
      <c r="AS104" s="10"/>
      <c r="AT104" s="10"/>
      <c r="AU104" s="10"/>
      <c r="AV104" s="10" t="s">
        <v>913</v>
      </c>
      <c r="AW104" s="8"/>
      <c r="AX104" s="8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>
        <v>0</v>
      </c>
      <c r="CQ104" s="10"/>
      <c r="CR104" s="10">
        <v>0.19341559999999999</v>
      </c>
      <c r="CS104" s="10">
        <v>0</v>
      </c>
      <c r="CT104" s="10">
        <v>0</v>
      </c>
      <c r="CU104" s="10">
        <v>0</v>
      </c>
      <c r="CV104" s="10">
        <v>0</v>
      </c>
    </row>
    <row r="105" spans="1:101" ht="14" x14ac:dyDescent="0.2">
      <c r="A105" s="28" t="s">
        <v>71</v>
      </c>
      <c r="B105" s="28" t="s">
        <v>215</v>
      </c>
      <c r="C105" s="28" t="s">
        <v>384</v>
      </c>
      <c r="D105" s="28" t="s">
        <v>384</v>
      </c>
      <c r="E105" s="28" t="s">
        <v>384</v>
      </c>
      <c r="F105" s="28">
        <v>331210</v>
      </c>
      <c r="G105" s="28" t="s">
        <v>598</v>
      </c>
      <c r="H105" s="3">
        <v>40862</v>
      </c>
      <c r="I105" s="28">
        <v>2012</v>
      </c>
      <c r="J105" s="28">
        <v>2014</v>
      </c>
      <c r="K105" s="28">
        <v>320</v>
      </c>
      <c r="L105" s="28">
        <v>7</v>
      </c>
      <c r="M105" s="28">
        <v>16</v>
      </c>
      <c r="N105" s="4">
        <v>51064</v>
      </c>
      <c r="O105" s="4">
        <v>1113206</v>
      </c>
      <c r="P105" s="28">
        <v>2013</v>
      </c>
      <c r="Q105" s="5">
        <v>20000000</v>
      </c>
      <c r="R105" s="5">
        <v>20000000</v>
      </c>
      <c r="S105" s="6">
        <v>819775000</v>
      </c>
      <c r="T105" s="6">
        <v>57058738</v>
      </c>
      <c r="U105" s="6">
        <v>1309058738</v>
      </c>
      <c r="V105" s="6">
        <v>17850870</v>
      </c>
      <c r="W105" s="6">
        <v>17850870</v>
      </c>
      <c r="X105" s="6">
        <v>208855.17899999997</v>
      </c>
      <c r="Y105" s="6">
        <v>17850870</v>
      </c>
      <c r="Z105" s="6">
        <v>208855.17899999997</v>
      </c>
      <c r="AA105" s="6">
        <v>0</v>
      </c>
      <c r="AB105" s="6">
        <v>131084980.91909999</v>
      </c>
      <c r="AC105" s="6">
        <v>89500795.347600013</v>
      </c>
      <c r="AD105" s="7">
        <v>0.68276925945342326</v>
      </c>
      <c r="AE105" s="6">
        <v>6211940.3175212163</v>
      </c>
      <c r="AF105" s="6">
        <v>18719070.925052274</v>
      </c>
      <c r="AG105" s="10" t="s">
        <v>646</v>
      </c>
      <c r="AH105" s="10" t="s">
        <v>655</v>
      </c>
      <c r="AI105" s="10" t="s">
        <v>598</v>
      </c>
      <c r="AJ105" s="10" t="s">
        <v>646</v>
      </c>
      <c r="AK105" s="10" t="s">
        <v>657</v>
      </c>
      <c r="AL105" s="10">
        <v>1</v>
      </c>
      <c r="AM105" s="10">
        <v>0</v>
      </c>
      <c r="AN105" s="10">
        <v>0</v>
      </c>
      <c r="AO105" s="10">
        <v>0</v>
      </c>
      <c r="AP105" s="10">
        <v>0</v>
      </c>
      <c r="AQ105" s="10">
        <v>50564</v>
      </c>
      <c r="AR105" s="10">
        <v>50564</v>
      </c>
      <c r="AS105" s="10">
        <v>1</v>
      </c>
      <c r="AT105" s="10">
        <v>1</v>
      </c>
      <c r="AU105" s="10">
        <v>1</v>
      </c>
      <c r="AV105" s="10"/>
      <c r="AW105" s="8"/>
      <c r="AX105" s="8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>
        <v>0</v>
      </c>
      <c r="CQ105" s="10"/>
      <c r="CR105" s="10">
        <v>6.9406499999999996E-2</v>
      </c>
      <c r="CS105" s="10">
        <v>0</v>
      </c>
      <c r="CT105" s="10">
        <v>0</v>
      </c>
      <c r="CU105" s="10">
        <v>0</v>
      </c>
      <c r="CV105" s="10">
        <v>0</v>
      </c>
      <c r="CW105" s="27">
        <v>1</v>
      </c>
    </row>
    <row r="106" spans="1:101" ht="14" x14ac:dyDescent="0.2">
      <c r="A106" s="28" t="s">
        <v>82</v>
      </c>
      <c r="B106" s="28" t="s">
        <v>233</v>
      </c>
      <c r="C106" s="28" t="s">
        <v>385</v>
      </c>
      <c r="D106" s="28" t="s">
        <v>385</v>
      </c>
      <c r="E106" s="28" t="s">
        <v>385</v>
      </c>
      <c r="F106" s="28">
        <v>325120</v>
      </c>
      <c r="G106" s="28" t="s">
        <v>598</v>
      </c>
      <c r="H106" s="3">
        <v>40893</v>
      </c>
      <c r="I106" s="28">
        <v>2012</v>
      </c>
      <c r="J106" s="28">
        <v>2014</v>
      </c>
      <c r="K106" s="28">
        <v>10</v>
      </c>
      <c r="L106" s="28">
        <v>0</v>
      </c>
      <c r="M106" s="28">
        <v>0</v>
      </c>
      <c r="N106" s="4">
        <v>0</v>
      </c>
      <c r="O106" s="4">
        <v>0</v>
      </c>
      <c r="P106" s="28">
        <v>2012</v>
      </c>
      <c r="Q106" s="5">
        <v>10000000</v>
      </c>
      <c r="R106" s="5">
        <v>10000000</v>
      </c>
      <c r="S106" s="6">
        <v>590000000</v>
      </c>
      <c r="T106" s="6">
        <v>554838030</v>
      </c>
      <c r="U106" s="6">
        <v>550000000</v>
      </c>
      <c r="V106" s="6">
        <v>508614930</v>
      </c>
      <c r="W106" s="6">
        <v>508614930</v>
      </c>
      <c r="X106" s="6">
        <v>5935115.5760000013</v>
      </c>
      <c r="Y106" s="6">
        <v>508614930</v>
      </c>
      <c r="Z106" s="6">
        <v>5935115.5760000013</v>
      </c>
      <c r="AA106" s="6">
        <v>0</v>
      </c>
      <c r="AB106" s="6">
        <v>57468432.421647005</v>
      </c>
      <c r="AC106" s="6">
        <v>43489628.417420462</v>
      </c>
      <c r="AD106" s="7">
        <v>0.75675682430897395</v>
      </c>
      <c r="AE106" s="6">
        <v>2209728.5201241318</v>
      </c>
      <c r="AF106" s="6">
        <v>2840087.1034813486</v>
      </c>
      <c r="AG106" s="10" t="s">
        <v>646</v>
      </c>
      <c r="AH106" s="10" t="s">
        <v>648</v>
      </c>
      <c r="AI106" s="10" t="s">
        <v>598</v>
      </c>
      <c r="AJ106" s="10" t="s">
        <v>646</v>
      </c>
      <c r="AK106" s="10" t="s">
        <v>658</v>
      </c>
      <c r="AL106" s="10">
        <v>0</v>
      </c>
      <c r="AM106" s="10">
        <v>1</v>
      </c>
      <c r="AN106" s="10">
        <v>0</v>
      </c>
      <c r="AO106" s="10">
        <v>0</v>
      </c>
      <c r="AP106" s="10">
        <v>0</v>
      </c>
      <c r="AQ106" s="10">
        <v>45400.3</v>
      </c>
      <c r="AR106" s="10">
        <v>75000</v>
      </c>
      <c r="AS106" s="10">
        <v>0</v>
      </c>
      <c r="AT106" s="10">
        <v>1</v>
      </c>
      <c r="AU106" s="10">
        <v>0</v>
      </c>
      <c r="AV106" s="10"/>
      <c r="AW106" s="8" t="s">
        <v>867</v>
      </c>
      <c r="AX106" s="8">
        <v>1621</v>
      </c>
      <c r="AY106" s="10">
        <v>0</v>
      </c>
      <c r="AZ106" s="10">
        <v>0</v>
      </c>
      <c r="BA106" s="10">
        <v>0</v>
      </c>
      <c r="BB106" s="10"/>
      <c r="BC106" s="10">
        <v>0</v>
      </c>
      <c r="BD106" s="10"/>
      <c r="BE106" s="10">
        <v>0</v>
      </c>
      <c r="BF106" s="10"/>
      <c r="BG106" s="10">
        <v>0</v>
      </c>
      <c r="BH106" s="10"/>
      <c r="BI106" s="10">
        <v>0</v>
      </c>
      <c r="BJ106" s="10"/>
      <c r="BK106" s="10">
        <v>0</v>
      </c>
      <c r="BL106" s="10"/>
      <c r="BM106" s="10">
        <v>0</v>
      </c>
      <c r="BN106" s="10"/>
      <c r="BO106" s="10">
        <v>0</v>
      </c>
      <c r="BP106" s="10"/>
      <c r="BQ106" s="10">
        <v>0</v>
      </c>
      <c r="BR106" s="10"/>
      <c r="BS106" s="10">
        <v>0</v>
      </c>
      <c r="BT106" s="10"/>
      <c r="BU106" s="10">
        <v>0</v>
      </c>
      <c r="BV106" s="10"/>
      <c r="BW106" s="10">
        <v>0</v>
      </c>
      <c r="BX106" s="10"/>
      <c r="BY106" s="10">
        <v>0</v>
      </c>
      <c r="BZ106" s="10"/>
      <c r="CA106" s="10">
        <v>0</v>
      </c>
      <c r="CB106" s="10"/>
      <c r="CC106" s="10">
        <v>0</v>
      </c>
      <c r="CD106" s="10"/>
      <c r="CE106" s="10">
        <v>0</v>
      </c>
      <c r="CF106" s="10"/>
      <c r="CG106" s="10">
        <v>0</v>
      </c>
      <c r="CH106" s="10"/>
      <c r="CI106" s="10">
        <v>0</v>
      </c>
      <c r="CJ106" s="10"/>
      <c r="CK106" s="10">
        <v>0</v>
      </c>
      <c r="CL106" s="10" t="s">
        <v>814</v>
      </c>
      <c r="CM106" s="10">
        <v>200109</v>
      </c>
      <c r="CN106" s="10" t="s">
        <v>814</v>
      </c>
      <c r="CO106" s="10">
        <v>0</v>
      </c>
      <c r="CP106" s="10">
        <v>0</v>
      </c>
      <c r="CQ106" s="10"/>
      <c r="CR106" s="10">
        <v>5.0810500000000001E-2</v>
      </c>
      <c r="CS106" s="10">
        <v>0</v>
      </c>
      <c r="CT106" s="10">
        <v>0</v>
      </c>
      <c r="CU106" s="10">
        <v>0</v>
      </c>
      <c r="CV106" s="10">
        <v>1</v>
      </c>
      <c r="CW106" s="27">
        <v>0</v>
      </c>
    </row>
    <row r="107" spans="1:101" ht="14" x14ac:dyDescent="0.2">
      <c r="A107" s="28" t="s">
        <v>83</v>
      </c>
      <c r="B107" s="28" t="s">
        <v>234</v>
      </c>
      <c r="C107" s="28" t="s">
        <v>386</v>
      </c>
      <c r="D107" s="28" t="s">
        <v>386</v>
      </c>
      <c r="E107" s="28" t="s">
        <v>386</v>
      </c>
      <c r="F107" s="28">
        <v>221119</v>
      </c>
      <c r="G107" s="28" t="s">
        <v>599</v>
      </c>
      <c r="H107" s="3">
        <v>40896</v>
      </c>
      <c r="I107" s="28">
        <v>2013</v>
      </c>
      <c r="J107" s="28">
        <v>2015</v>
      </c>
      <c r="K107" s="28">
        <v>3</v>
      </c>
      <c r="L107" s="28">
        <v>0</v>
      </c>
      <c r="M107" s="28">
        <v>0</v>
      </c>
      <c r="N107" s="4">
        <v>41968</v>
      </c>
      <c r="O107" s="4">
        <v>0</v>
      </c>
      <c r="P107" s="28">
        <v>2014</v>
      </c>
      <c r="Q107" s="5">
        <v>10000000</v>
      </c>
      <c r="R107" s="5">
        <v>10000000</v>
      </c>
      <c r="S107" s="6">
        <v>60000000</v>
      </c>
      <c r="T107" s="6">
        <v>27534000</v>
      </c>
      <c r="U107" s="6">
        <v>60000000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4894240</v>
      </c>
      <c r="AC107" s="6">
        <v>2926560</v>
      </c>
      <c r="AD107" s="7">
        <v>0.59796005099872507</v>
      </c>
      <c r="AE107" s="6">
        <v>660541</v>
      </c>
      <c r="AF107" s="6">
        <v>642898.79781242134</v>
      </c>
      <c r="AG107" s="10" t="s">
        <v>646</v>
      </c>
      <c r="AH107" s="10" t="s">
        <v>648</v>
      </c>
      <c r="AI107" s="10" t="s">
        <v>647</v>
      </c>
      <c r="AJ107" s="10" t="s">
        <v>646</v>
      </c>
      <c r="AK107" s="10" t="s">
        <v>659</v>
      </c>
      <c r="AL107" s="10">
        <v>0</v>
      </c>
      <c r="AM107" s="10">
        <v>1</v>
      </c>
      <c r="AN107" s="10">
        <v>0</v>
      </c>
      <c r="AO107" s="10">
        <v>0</v>
      </c>
      <c r="AP107" s="10">
        <v>0</v>
      </c>
      <c r="AQ107" s="10">
        <v>41968</v>
      </c>
      <c r="AR107" s="10">
        <v>41968</v>
      </c>
      <c r="AS107" s="10">
        <v>1</v>
      </c>
      <c r="AT107" s="10">
        <v>1</v>
      </c>
      <c r="AU107" s="10">
        <v>0</v>
      </c>
      <c r="AV107" s="10"/>
      <c r="AW107" s="8" t="s">
        <v>868</v>
      </c>
      <c r="AX107" s="8">
        <v>460</v>
      </c>
      <c r="AY107" s="10">
        <v>0</v>
      </c>
      <c r="AZ107" s="10">
        <v>0</v>
      </c>
      <c r="BA107" s="10">
        <v>0</v>
      </c>
      <c r="BB107" s="10"/>
      <c r="BC107" s="10">
        <v>0</v>
      </c>
      <c r="BD107" s="10"/>
      <c r="BE107" s="10">
        <v>0</v>
      </c>
      <c r="BF107" s="10"/>
      <c r="BG107" s="10">
        <v>0</v>
      </c>
      <c r="BH107" s="10"/>
      <c r="BI107" s="10">
        <v>0</v>
      </c>
      <c r="BJ107" s="10"/>
      <c r="BK107" s="10">
        <v>0</v>
      </c>
      <c r="BL107" s="10"/>
      <c r="BM107" s="10">
        <v>0</v>
      </c>
      <c r="BN107" s="10"/>
      <c r="BO107" s="10">
        <v>0</v>
      </c>
      <c r="BP107" s="10"/>
      <c r="BQ107" s="10">
        <v>0</v>
      </c>
      <c r="BR107" s="10"/>
      <c r="BS107" s="10">
        <v>0</v>
      </c>
      <c r="BT107" s="10"/>
      <c r="BU107" s="10">
        <v>0</v>
      </c>
      <c r="BV107" s="10"/>
      <c r="BW107" s="10">
        <v>0</v>
      </c>
      <c r="BX107" s="10"/>
      <c r="BY107" s="10">
        <v>0</v>
      </c>
      <c r="BZ107" s="10"/>
      <c r="CA107" s="10">
        <v>0</v>
      </c>
      <c r="CB107" s="10"/>
      <c r="CC107" s="10">
        <v>0</v>
      </c>
      <c r="CD107" s="10"/>
      <c r="CE107" s="10">
        <v>0</v>
      </c>
      <c r="CF107" s="10"/>
      <c r="CG107" s="10">
        <v>0</v>
      </c>
      <c r="CH107" s="10"/>
      <c r="CI107" s="10">
        <v>0</v>
      </c>
      <c r="CJ107" s="10"/>
      <c r="CK107" s="10">
        <v>0</v>
      </c>
      <c r="CL107" s="10" t="s">
        <v>814</v>
      </c>
      <c r="CM107" s="10">
        <v>866420</v>
      </c>
      <c r="CN107" s="10" t="s">
        <v>814</v>
      </c>
      <c r="CO107" s="10">
        <v>319444</v>
      </c>
      <c r="CP107" s="10">
        <v>0</v>
      </c>
      <c r="CQ107" s="10"/>
      <c r="CR107" s="10">
        <v>0.22570560000000001</v>
      </c>
      <c r="CS107" s="10">
        <v>1</v>
      </c>
      <c r="CT107" s="10">
        <v>0</v>
      </c>
      <c r="CU107" s="10">
        <v>0</v>
      </c>
      <c r="CV107" s="10">
        <v>0</v>
      </c>
    </row>
    <row r="108" spans="1:101" ht="14" x14ac:dyDescent="0.2">
      <c r="A108" s="28" t="s">
        <v>84</v>
      </c>
      <c r="B108" s="28" t="s">
        <v>235</v>
      </c>
      <c r="C108" s="28" t="s">
        <v>387</v>
      </c>
      <c r="D108" s="28" t="s">
        <v>387</v>
      </c>
      <c r="E108" s="28" t="s">
        <v>387</v>
      </c>
      <c r="F108" s="28">
        <v>221119</v>
      </c>
      <c r="G108" s="28" t="s">
        <v>599</v>
      </c>
      <c r="H108" s="3">
        <v>40861</v>
      </c>
      <c r="I108" s="28">
        <v>2012</v>
      </c>
      <c r="J108" s="28">
        <v>2014</v>
      </c>
      <c r="K108" s="28">
        <v>3</v>
      </c>
      <c r="L108" s="28">
        <v>8</v>
      </c>
      <c r="M108" s="28">
        <v>8</v>
      </c>
      <c r="N108" s="4">
        <v>40268</v>
      </c>
      <c r="O108" s="4">
        <v>322144</v>
      </c>
      <c r="P108" s="28">
        <v>2012</v>
      </c>
      <c r="Q108" s="5">
        <v>10000000</v>
      </c>
      <c r="R108" s="5">
        <v>10000000</v>
      </c>
      <c r="S108" s="6">
        <v>92574000</v>
      </c>
      <c r="T108" s="6">
        <v>92574000</v>
      </c>
      <c r="U108" s="6">
        <v>104571050</v>
      </c>
      <c r="V108" s="6">
        <v>104571050</v>
      </c>
      <c r="W108" s="6">
        <v>104571050</v>
      </c>
      <c r="X108" s="6">
        <v>1223481.2849999999</v>
      </c>
      <c r="Y108" s="6">
        <v>104571050</v>
      </c>
      <c r="Z108" s="6">
        <v>1223481.2849999999</v>
      </c>
      <c r="AA108" s="6">
        <v>0</v>
      </c>
      <c r="AB108" s="6">
        <v>12259282.475699998</v>
      </c>
      <c r="AC108" s="6">
        <v>8636971.7771999985</v>
      </c>
      <c r="AD108" s="7">
        <v>0.70452506452314467</v>
      </c>
      <c r="AE108" s="6">
        <v>2016000</v>
      </c>
      <c r="AF108" s="6">
        <v>184809.18131936537</v>
      </c>
      <c r="AG108" s="10" t="s">
        <v>646</v>
      </c>
      <c r="AH108" s="10" t="s">
        <v>648</v>
      </c>
      <c r="AI108" s="10" t="s">
        <v>647</v>
      </c>
      <c r="AJ108" s="10" t="s">
        <v>646</v>
      </c>
      <c r="AK108" s="10" t="s">
        <v>660</v>
      </c>
      <c r="AL108" s="10">
        <v>0</v>
      </c>
      <c r="AM108" s="10">
        <v>1</v>
      </c>
      <c r="AN108" s="10">
        <v>0</v>
      </c>
      <c r="AO108" s="10">
        <v>0</v>
      </c>
      <c r="AP108" s="10">
        <v>0</v>
      </c>
      <c r="AQ108" s="10">
        <v>32832.800000000003</v>
      </c>
      <c r="AR108" s="10">
        <v>40268</v>
      </c>
      <c r="AS108" s="10">
        <v>0</v>
      </c>
      <c r="AT108" s="10">
        <v>1</v>
      </c>
      <c r="AU108" s="10">
        <v>1</v>
      </c>
      <c r="AV108" s="10"/>
      <c r="AW108" s="8" t="s">
        <v>869</v>
      </c>
      <c r="AX108" s="8">
        <v>1542</v>
      </c>
      <c r="AY108" s="10">
        <v>0</v>
      </c>
      <c r="AZ108" s="10">
        <v>0</v>
      </c>
      <c r="BA108" s="10">
        <v>0</v>
      </c>
      <c r="BB108" s="10"/>
      <c r="BC108" s="10">
        <v>0</v>
      </c>
      <c r="BD108" s="10"/>
      <c r="BE108" s="10">
        <v>0</v>
      </c>
      <c r="BF108" s="10"/>
      <c r="BG108" s="10">
        <v>0</v>
      </c>
      <c r="BH108" s="10"/>
      <c r="BI108" s="10">
        <v>0</v>
      </c>
      <c r="BJ108" s="10"/>
      <c r="BK108" s="10">
        <v>0</v>
      </c>
      <c r="BL108" s="10"/>
      <c r="BM108" s="10">
        <v>0</v>
      </c>
      <c r="BN108" s="10"/>
      <c r="BO108" s="10">
        <v>0</v>
      </c>
      <c r="BP108" s="10"/>
      <c r="BQ108" s="10">
        <v>0</v>
      </c>
      <c r="BR108" s="10"/>
      <c r="BS108" s="10">
        <v>0</v>
      </c>
      <c r="BT108" s="10"/>
      <c r="BU108" s="10">
        <v>0</v>
      </c>
      <c r="BV108" s="10"/>
      <c r="BW108" s="10">
        <v>0</v>
      </c>
      <c r="BX108" s="10"/>
      <c r="BY108" s="10">
        <v>0</v>
      </c>
      <c r="BZ108" s="10"/>
      <c r="CA108" s="10">
        <v>0</v>
      </c>
      <c r="CB108" s="10"/>
      <c r="CC108" s="10">
        <v>0</v>
      </c>
      <c r="CD108" s="10"/>
      <c r="CE108" s="10">
        <v>0</v>
      </c>
      <c r="CF108" s="10"/>
      <c r="CG108" s="10">
        <v>0</v>
      </c>
      <c r="CH108" s="10"/>
      <c r="CI108" s="10">
        <v>0</v>
      </c>
      <c r="CJ108" s="10"/>
      <c r="CK108" s="10">
        <v>0</v>
      </c>
      <c r="CL108" s="10" t="s">
        <v>814</v>
      </c>
      <c r="CM108" s="10">
        <v>29948</v>
      </c>
      <c r="CN108" s="10"/>
      <c r="CO108" s="10">
        <v>0</v>
      </c>
      <c r="CP108" s="10">
        <v>0</v>
      </c>
      <c r="CQ108" s="10"/>
      <c r="CR108" s="10">
        <v>0.23341509999999999</v>
      </c>
      <c r="CS108" s="10">
        <v>1</v>
      </c>
      <c r="CT108" s="10">
        <v>0</v>
      </c>
      <c r="CU108" s="10">
        <v>0</v>
      </c>
      <c r="CV108" s="10">
        <v>0</v>
      </c>
    </row>
    <row r="109" spans="1:101" ht="14" x14ac:dyDescent="0.2">
      <c r="A109" s="28" t="s">
        <v>85</v>
      </c>
      <c r="B109" s="28" t="s">
        <v>236</v>
      </c>
      <c r="C109" s="28" t="s">
        <v>388</v>
      </c>
      <c r="D109" s="28" t="s">
        <v>388</v>
      </c>
      <c r="E109" s="28" t="s">
        <v>585</v>
      </c>
      <c r="F109" s="28">
        <v>325120</v>
      </c>
      <c r="G109" s="28" t="s">
        <v>598</v>
      </c>
      <c r="H109" s="3">
        <v>40892</v>
      </c>
      <c r="I109" s="28">
        <v>2012</v>
      </c>
      <c r="J109" s="28">
        <v>2014</v>
      </c>
      <c r="K109" s="28">
        <v>10</v>
      </c>
      <c r="L109" s="28">
        <v>19</v>
      </c>
      <c r="M109" s="28">
        <v>19</v>
      </c>
      <c r="N109" s="4">
        <v>80523</v>
      </c>
      <c r="O109" s="4">
        <v>1503968</v>
      </c>
      <c r="P109" s="28">
        <v>2013</v>
      </c>
      <c r="Q109" s="5">
        <v>10000000</v>
      </c>
      <c r="R109" s="5">
        <v>10000000</v>
      </c>
      <c r="S109" s="6">
        <v>130000000</v>
      </c>
      <c r="T109" s="6">
        <v>208794401</v>
      </c>
      <c r="U109" s="6">
        <v>208794401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18793648.426134888</v>
      </c>
      <c r="AC109" s="6">
        <v>13443628.038315777</v>
      </c>
      <c r="AD109" s="7">
        <v>0.71532827120575226</v>
      </c>
      <c r="AE109" s="6">
        <v>2862571.0698936987</v>
      </c>
      <c r="AF109" s="6">
        <v>1365290.74568618</v>
      </c>
      <c r="AG109" s="10" t="s">
        <v>646</v>
      </c>
      <c r="AH109" s="10" t="s">
        <v>648</v>
      </c>
      <c r="AI109" s="10" t="s">
        <v>598</v>
      </c>
      <c r="AJ109" s="10" t="s">
        <v>646</v>
      </c>
      <c r="AK109" s="10" t="s">
        <v>661</v>
      </c>
      <c r="AL109" s="10">
        <v>0</v>
      </c>
      <c r="AM109" s="10">
        <v>1</v>
      </c>
      <c r="AN109" s="10">
        <v>0</v>
      </c>
      <c r="AO109" s="10">
        <v>0</v>
      </c>
      <c r="AP109" s="10">
        <v>0</v>
      </c>
      <c r="AQ109" s="10">
        <v>45531.199999999997</v>
      </c>
      <c r="AR109" s="10">
        <v>45531.199999999997</v>
      </c>
      <c r="AS109" s="10">
        <v>1</v>
      </c>
      <c r="AT109" s="10">
        <v>1</v>
      </c>
      <c r="AU109" s="10">
        <v>0</v>
      </c>
      <c r="AV109" s="10"/>
      <c r="AW109" s="8" t="s">
        <v>870</v>
      </c>
      <c r="AX109" s="8">
        <v>2472</v>
      </c>
      <c r="AY109" s="10">
        <v>0</v>
      </c>
      <c r="AZ109" s="10">
        <v>0</v>
      </c>
      <c r="BA109" s="10">
        <v>0</v>
      </c>
      <c r="BB109" s="10"/>
      <c r="BC109" s="10">
        <v>0</v>
      </c>
      <c r="BD109" s="10"/>
      <c r="BE109" s="10">
        <v>0</v>
      </c>
      <c r="BF109" s="10"/>
      <c r="BG109" s="10">
        <v>0</v>
      </c>
      <c r="BH109" s="10"/>
      <c r="BI109" s="10">
        <v>0</v>
      </c>
      <c r="BJ109" s="10"/>
      <c r="BK109" s="10">
        <v>0</v>
      </c>
      <c r="BL109" s="10"/>
      <c r="BM109" s="10">
        <v>0</v>
      </c>
      <c r="BN109" s="10"/>
      <c r="BO109" s="10">
        <v>0</v>
      </c>
      <c r="BP109" s="10"/>
      <c r="BQ109" s="10">
        <v>0</v>
      </c>
      <c r="BR109" s="10"/>
      <c r="BS109" s="10">
        <v>0</v>
      </c>
      <c r="BT109" s="10"/>
      <c r="BU109" s="10">
        <v>0</v>
      </c>
      <c r="BV109" s="10"/>
      <c r="BW109" s="10">
        <v>0</v>
      </c>
      <c r="BX109" s="10"/>
      <c r="BY109" s="10">
        <v>0</v>
      </c>
      <c r="BZ109" s="10"/>
      <c r="CA109" s="10">
        <v>0</v>
      </c>
      <c r="CB109" s="10" t="s">
        <v>814</v>
      </c>
      <c r="CC109" s="10">
        <v>0</v>
      </c>
      <c r="CD109" s="10" t="s">
        <v>814</v>
      </c>
      <c r="CE109" s="10">
        <v>0</v>
      </c>
      <c r="CF109" s="10" t="s">
        <v>814</v>
      </c>
      <c r="CG109" s="10">
        <v>0</v>
      </c>
      <c r="CH109" s="10" t="s">
        <v>814</v>
      </c>
      <c r="CI109" s="10">
        <v>0</v>
      </c>
      <c r="CJ109" s="10" t="s">
        <v>814</v>
      </c>
      <c r="CK109" s="10">
        <v>5012836</v>
      </c>
      <c r="CL109" s="10" t="s">
        <v>814</v>
      </c>
      <c r="CM109" s="10">
        <v>11655091</v>
      </c>
      <c r="CN109" s="10" t="s">
        <v>814</v>
      </c>
      <c r="CO109" s="10">
        <v>20571160</v>
      </c>
      <c r="CP109" s="10">
        <v>1</v>
      </c>
      <c r="CQ109" s="10"/>
      <c r="CR109" s="10">
        <v>0.21293139999999999</v>
      </c>
      <c r="CS109" s="10">
        <v>0</v>
      </c>
      <c r="CT109" s="10">
        <v>0</v>
      </c>
      <c r="CU109" s="10">
        <v>0</v>
      </c>
      <c r="CV109" s="10">
        <v>1</v>
      </c>
      <c r="CW109" s="27">
        <v>0</v>
      </c>
    </row>
    <row r="110" spans="1:101" ht="14" x14ac:dyDescent="0.2">
      <c r="A110" s="28" t="s">
        <v>72</v>
      </c>
      <c r="B110" s="28" t="s">
        <v>225</v>
      </c>
      <c r="C110" s="28" t="s">
        <v>375</v>
      </c>
      <c r="D110" s="28" t="s">
        <v>375</v>
      </c>
      <c r="E110" s="28" t="s">
        <v>375</v>
      </c>
      <c r="F110" s="28">
        <v>325120</v>
      </c>
      <c r="G110" s="28" t="s">
        <v>598</v>
      </c>
      <c r="H110" s="3">
        <v>40892</v>
      </c>
      <c r="I110" s="28">
        <v>2012</v>
      </c>
      <c r="J110" s="28">
        <v>2014</v>
      </c>
      <c r="K110" s="28">
        <v>4</v>
      </c>
      <c r="L110" s="28">
        <v>4</v>
      </c>
      <c r="M110" s="28">
        <v>4</v>
      </c>
      <c r="N110" s="4">
        <v>68000</v>
      </c>
      <c r="O110" s="4">
        <v>272000</v>
      </c>
      <c r="P110" s="28">
        <v>2013</v>
      </c>
      <c r="Q110" s="5">
        <v>3000000</v>
      </c>
      <c r="R110" s="5">
        <v>3000000</v>
      </c>
      <c r="S110" s="6">
        <v>310000000</v>
      </c>
      <c r="T110" s="6">
        <v>243467269</v>
      </c>
      <c r="U110" s="6">
        <v>243467269</v>
      </c>
      <c r="V110" s="6">
        <v>223596013</v>
      </c>
      <c r="W110" s="6">
        <v>223596013</v>
      </c>
      <c r="X110" s="6">
        <v>2690165.9334000004</v>
      </c>
      <c r="Y110" s="6">
        <v>223596013</v>
      </c>
      <c r="Z110" s="6">
        <v>2690165.9334000004</v>
      </c>
      <c r="AA110" s="6">
        <v>0</v>
      </c>
      <c r="AB110" s="6">
        <v>26037204.000000004</v>
      </c>
      <c r="AC110" s="6">
        <v>16885747.254400004</v>
      </c>
      <c r="AD110" s="7">
        <v>0.64852382976298073</v>
      </c>
      <c r="AE110" s="6">
        <v>6376561.3030317388</v>
      </c>
      <c r="AF110" s="6">
        <v>236761.7883372521</v>
      </c>
      <c r="AG110" s="10" t="s">
        <v>646</v>
      </c>
      <c r="AH110" s="10" t="s">
        <v>648</v>
      </c>
      <c r="AI110" s="10" t="s">
        <v>598</v>
      </c>
      <c r="AJ110" s="10" t="s">
        <v>646</v>
      </c>
      <c r="AK110" s="10" t="s">
        <v>662</v>
      </c>
      <c r="AL110" s="10">
        <v>0</v>
      </c>
      <c r="AM110" s="10">
        <v>1</v>
      </c>
      <c r="AN110" s="10">
        <v>0</v>
      </c>
      <c r="AO110" s="10">
        <v>0</v>
      </c>
      <c r="AP110" s="10">
        <v>0</v>
      </c>
      <c r="AQ110" s="10">
        <v>56101.760000000002</v>
      </c>
      <c r="AR110" s="10">
        <v>85500</v>
      </c>
      <c r="AS110" s="10">
        <v>1</v>
      </c>
      <c r="AT110" s="10">
        <v>1</v>
      </c>
      <c r="AU110" s="10">
        <v>0</v>
      </c>
      <c r="AV110" s="10"/>
      <c r="AW110" s="8" t="s">
        <v>862</v>
      </c>
      <c r="AX110" s="8">
        <v>5079</v>
      </c>
      <c r="AY110" s="10">
        <v>10151501</v>
      </c>
      <c r="AZ110" s="10">
        <v>0</v>
      </c>
      <c r="BA110" s="10">
        <v>10794095</v>
      </c>
      <c r="BB110" s="10" t="s">
        <v>814</v>
      </c>
      <c r="BC110" s="10">
        <v>0</v>
      </c>
      <c r="BD110" s="10" t="s">
        <v>814</v>
      </c>
      <c r="BE110" s="10">
        <v>12568812</v>
      </c>
      <c r="BF110" s="10" t="s">
        <v>814</v>
      </c>
      <c r="BG110" s="10">
        <v>13313101</v>
      </c>
      <c r="BH110" s="10" t="s">
        <v>814</v>
      </c>
      <c r="BI110" s="10">
        <v>12352211</v>
      </c>
      <c r="BJ110" s="10" t="s">
        <v>814</v>
      </c>
      <c r="BK110" s="10">
        <v>11427685</v>
      </c>
      <c r="BL110" s="10" t="s">
        <v>814</v>
      </c>
      <c r="BM110" s="10">
        <v>13601857</v>
      </c>
      <c r="BN110" s="10" t="s">
        <v>814</v>
      </c>
      <c r="BO110" s="10">
        <v>10336151</v>
      </c>
      <c r="BP110" s="10" t="s">
        <v>814</v>
      </c>
      <c r="BQ110" s="10">
        <v>9717397</v>
      </c>
      <c r="BR110" s="10" t="s">
        <v>814</v>
      </c>
      <c r="BS110" s="10">
        <v>10107998</v>
      </c>
      <c r="BT110" s="10" t="s">
        <v>814</v>
      </c>
      <c r="BU110" s="10">
        <v>10494484</v>
      </c>
      <c r="BV110" s="10" t="s">
        <v>814</v>
      </c>
      <c r="BW110" s="10">
        <v>14305736</v>
      </c>
      <c r="BX110" s="10" t="s">
        <v>814</v>
      </c>
      <c r="BY110" s="10">
        <v>12109321</v>
      </c>
      <c r="BZ110" s="10" t="s">
        <v>814</v>
      </c>
      <c r="CA110" s="10">
        <v>13888259</v>
      </c>
      <c r="CB110" s="10" t="s">
        <v>814</v>
      </c>
      <c r="CC110" s="10">
        <v>7411879</v>
      </c>
      <c r="CD110" s="10" t="s">
        <v>814</v>
      </c>
      <c r="CE110" s="10">
        <v>4900367</v>
      </c>
      <c r="CF110" s="10" t="s">
        <v>814</v>
      </c>
      <c r="CG110" s="10">
        <v>4544753</v>
      </c>
      <c r="CH110" s="10" t="s">
        <v>814</v>
      </c>
      <c r="CI110" s="10">
        <v>9135240</v>
      </c>
      <c r="CJ110" s="10" t="s">
        <v>814</v>
      </c>
      <c r="CK110" s="10">
        <v>10718600</v>
      </c>
      <c r="CL110" s="10" t="s">
        <v>814</v>
      </c>
      <c r="CM110" s="10">
        <v>10718895</v>
      </c>
      <c r="CN110" s="10" t="s">
        <v>814</v>
      </c>
      <c r="CO110" s="10">
        <v>14504981</v>
      </c>
      <c r="CP110" s="10">
        <v>1</v>
      </c>
      <c r="CQ110" s="10"/>
      <c r="CR110" s="10">
        <v>0.37762980000000002</v>
      </c>
      <c r="CS110" s="10">
        <v>0</v>
      </c>
      <c r="CT110" s="10">
        <v>0</v>
      </c>
      <c r="CU110" s="10">
        <v>0</v>
      </c>
      <c r="CV110" s="10">
        <v>1</v>
      </c>
      <c r="CW110" s="27">
        <v>0</v>
      </c>
    </row>
    <row r="111" spans="1:101" ht="14" x14ac:dyDescent="0.2">
      <c r="A111" s="28" t="s">
        <v>86</v>
      </c>
      <c r="B111" s="28" t="s">
        <v>237</v>
      </c>
      <c r="C111" s="28" t="s">
        <v>389</v>
      </c>
      <c r="D111" s="28" t="s">
        <v>416</v>
      </c>
      <c r="E111" s="28" t="s">
        <v>416</v>
      </c>
      <c r="F111" s="28">
        <v>211112</v>
      </c>
      <c r="G111" s="28" t="s">
        <v>598</v>
      </c>
      <c r="H111" s="3">
        <v>40889</v>
      </c>
      <c r="I111" s="28">
        <v>2012</v>
      </c>
      <c r="J111" s="28">
        <v>2014</v>
      </c>
      <c r="K111" s="28">
        <v>10</v>
      </c>
      <c r="L111" s="28">
        <v>10</v>
      </c>
      <c r="M111" s="28">
        <v>10</v>
      </c>
      <c r="N111" s="4">
        <v>56102</v>
      </c>
      <c r="O111" s="4">
        <v>561020</v>
      </c>
      <c r="P111" s="28">
        <v>2013</v>
      </c>
      <c r="Q111" s="5">
        <v>30000000</v>
      </c>
      <c r="R111" s="5">
        <v>30000000</v>
      </c>
      <c r="S111" s="6">
        <v>275000000</v>
      </c>
      <c r="T111" s="6">
        <v>275000000</v>
      </c>
      <c r="U111" s="6">
        <v>275000000</v>
      </c>
      <c r="V111" s="6">
        <v>109687500</v>
      </c>
      <c r="W111" s="6">
        <v>109687500</v>
      </c>
      <c r="X111" s="6">
        <v>1162687.5</v>
      </c>
      <c r="Y111" s="6">
        <v>109687500</v>
      </c>
      <c r="Z111" s="6">
        <v>1162687.5</v>
      </c>
      <c r="AA111" s="6">
        <v>0</v>
      </c>
      <c r="AB111" s="6">
        <v>22977487.500000011</v>
      </c>
      <c r="AC111" s="6">
        <v>15332767.5</v>
      </c>
      <c r="AD111" s="7">
        <v>0.66729521667675773</v>
      </c>
      <c r="AE111" s="6">
        <v>6041966.5999999996</v>
      </c>
      <c r="AF111" s="6">
        <v>227851.00000000373</v>
      </c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8" t="s">
        <v>862</v>
      </c>
      <c r="AX111" s="8">
        <v>5079</v>
      </c>
      <c r="AY111" s="10">
        <v>10151501</v>
      </c>
      <c r="AZ111" s="10">
        <v>0</v>
      </c>
      <c r="BA111" s="10">
        <v>10794095</v>
      </c>
      <c r="BB111" s="10" t="s">
        <v>814</v>
      </c>
      <c r="BC111" s="10">
        <v>0</v>
      </c>
      <c r="BD111" s="10" t="s">
        <v>814</v>
      </c>
      <c r="BE111" s="10">
        <v>12568812</v>
      </c>
      <c r="BF111" s="10" t="s">
        <v>814</v>
      </c>
      <c r="BG111" s="10">
        <v>13313101</v>
      </c>
      <c r="BH111" s="10" t="s">
        <v>814</v>
      </c>
      <c r="BI111" s="10">
        <v>12352211</v>
      </c>
      <c r="BJ111" s="10" t="s">
        <v>814</v>
      </c>
      <c r="BK111" s="10">
        <v>11427685</v>
      </c>
      <c r="BL111" s="10" t="s">
        <v>814</v>
      </c>
      <c r="BM111" s="10">
        <v>13601857</v>
      </c>
      <c r="BN111" s="10" t="s">
        <v>814</v>
      </c>
      <c r="BO111" s="10">
        <v>10336151</v>
      </c>
      <c r="BP111" s="10" t="s">
        <v>814</v>
      </c>
      <c r="BQ111" s="10">
        <v>9717397</v>
      </c>
      <c r="BR111" s="10" t="s">
        <v>814</v>
      </c>
      <c r="BS111" s="10">
        <v>10107998</v>
      </c>
      <c r="BT111" s="10" t="s">
        <v>814</v>
      </c>
      <c r="BU111" s="10">
        <v>10494484</v>
      </c>
      <c r="BV111" s="10" t="s">
        <v>814</v>
      </c>
      <c r="BW111" s="10">
        <v>14305736</v>
      </c>
      <c r="BX111" s="10" t="s">
        <v>814</v>
      </c>
      <c r="BY111" s="10">
        <v>12109321</v>
      </c>
      <c r="BZ111" s="10" t="s">
        <v>814</v>
      </c>
      <c r="CA111" s="10">
        <v>13888259</v>
      </c>
      <c r="CB111" s="10" t="s">
        <v>814</v>
      </c>
      <c r="CC111" s="10">
        <v>7411879</v>
      </c>
      <c r="CD111" s="10" t="s">
        <v>814</v>
      </c>
      <c r="CE111" s="10">
        <v>4900367</v>
      </c>
      <c r="CF111" s="10" t="s">
        <v>814</v>
      </c>
      <c r="CG111" s="10">
        <v>4544753</v>
      </c>
      <c r="CH111" s="10" t="s">
        <v>814</v>
      </c>
      <c r="CI111" s="10">
        <v>9135240</v>
      </c>
      <c r="CJ111" s="10" t="s">
        <v>814</v>
      </c>
      <c r="CK111" s="10">
        <v>10718600</v>
      </c>
      <c r="CL111" s="10" t="s">
        <v>814</v>
      </c>
      <c r="CM111" s="10">
        <v>10718895</v>
      </c>
      <c r="CN111" s="10" t="s">
        <v>814</v>
      </c>
      <c r="CO111" s="10">
        <v>14504981</v>
      </c>
      <c r="CP111" s="10">
        <v>1</v>
      </c>
      <c r="CQ111" s="10"/>
      <c r="CR111" s="10">
        <v>0.39405580000000001</v>
      </c>
      <c r="CS111" s="10">
        <v>0</v>
      </c>
      <c r="CT111" s="10">
        <v>0</v>
      </c>
      <c r="CU111" s="10">
        <v>0</v>
      </c>
      <c r="CV111" s="10">
        <v>0</v>
      </c>
      <c r="CW111" s="27">
        <v>0</v>
      </c>
    </row>
    <row r="112" spans="1:101" ht="14" x14ac:dyDescent="0.2">
      <c r="A112" s="28" t="s">
        <v>86</v>
      </c>
      <c r="B112" s="28" t="s">
        <v>237</v>
      </c>
      <c r="C112" s="28" t="s">
        <v>390</v>
      </c>
      <c r="D112" s="28" t="s">
        <v>390</v>
      </c>
      <c r="E112" s="28" t="s">
        <v>390</v>
      </c>
      <c r="F112" s="28">
        <v>211112</v>
      </c>
      <c r="G112" s="28" t="s">
        <v>598</v>
      </c>
      <c r="H112" s="3">
        <v>40889</v>
      </c>
      <c r="I112" s="28">
        <v>2012</v>
      </c>
      <c r="J112" s="28">
        <v>2014</v>
      </c>
      <c r="K112" s="28">
        <v>8</v>
      </c>
      <c r="L112" s="28">
        <v>24</v>
      </c>
      <c r="M112" s="28">
        <v>24</v>
      </c>
      <c r="N112" s="4">
        <v>56102</v>
      </c>
      <c r="O112" s="4">
        <v>1346448</v>
      </c>
      <c r="P112" s="28">
        <v>2012</v>
      </c>
      <c r="Q112" s="5">
        <v>30000000</v>
      </c>
      <c r="R112" s="5">
        <v>30000000</v>
      </c>
      <c r="S112" s="6">
        <v>272500000</v>
      </c>
      <c r="T112" s="6">
        <v>250000000</v>
      </c>
      <c r="U112" s="6">
        <v>250000000</v>
      </c>
      <c r="V112" s="6">
        <v>80291188</v>
      </c>
      <c r="W112" s="6">
        <v>80291188</v>
      </c>
      <c r="X112" s="6">
        <v>851086.59279999998</v>
      </c>
      <c r="Y112" s="6">
        <v>80291188</v>
      </c>
      <c r="Z112" s="6">
        <v>851086.59279999998</v>
      </c>
      <c r="AA112" s="6">
        <v>0</v>
      </c>
      <c r="AB112" s="6">
        <v>21839086.59280001</v>
      </c>
      <c r="AC112" s="6">
        <v>14397886.592800001</v>
      </c>
      <c r="AD112" s="7">
        <v>0.65927146410723736</v>
      </c>
      <c r="AE112" s="6">
        <v>5670214.2371199997</v>
      </c>
      <c r="AF112" s="6">
        <v>222351</v>
      </c>
      <c r="AG112" s="10" t="s">
        <v>646</v>
      </c>
      <c r="AH112" s="10" t="s">
        <v>648</v>
      </c>
      <c r="AI112" s="10" t="s">
        <v>598</v>
      </c>
      <c r="AJ112" s="10" t="s">
        <v>646</v>
      </c>
      <c r="AK112" s="10" t="s">
        <v>663</v>
      </c>
      <c r="AL112" s="10">
        <v>0</v>
      </c>
      <c r="AM112" s="10">
        <v>1</v>
      </c>
      <c r="AN112" s="10">
        <v>0</v>
      </c>
      <c r="AO112" s="10">
        <v>0</v>
      </c>
      <c r="AP112" s="10">
        <v>0</v>
      </c>
      <c r="AQ112" s="10">
        <v>56102</v>
      </c>
      <c r="AR112" s="10">
        <v>56102</v>
      </c>
      <c r="AS112" s="10">
        <v>0</v>
      </c>
      <c r="AT112" s="10">
        <v>1</v>
      </c>
      <c r="AU112" s="10">
        <v>0</v>
      </c>
      <c r="AV112" s="10"/>
      <c r="AW112" s="8" t="s">
        <v>862</v>
      </c>
      <c r="AX112" s="8">
        <v>5079</v>
      </c>
      <c r="AY112" s="10">
        <v>10151501</v>
      </c>
      <c r="AZ112" s="10">
        <v>0</v>
      </c>
      <c r="BA112" s="10">
        <v>10794095</v>
      </c>
      <c r="BB112" s="10" t="s">
        <v>814</v>
      </c>
      <c r="BC112" s="10">
        <v>0</v>
      </c>
      <c r="BD112" s="10" t="s">
        <v>814</v>
      </c>
      <c r="BE112" s="10">
        <v>12568812</v>
      </c>
      <c r="BF112" s="10" t="s">
        <v>814</v>
      </c>
      <c r="BG112" s="10">
        <v>13313101</v>
      </c>
      <c r="BH112" s="10" t="s">
        <v>814</v>
      </c>
      <c r="BI112" s="10">
        <v>12352211</v>
      </c>
      <c r="BJ112" s="10" t="s">
        <v>814</v>
      </c>
      <c r="BK112" s="10">
        <v>11427685</v>
      </c>
      <c r="BL112" s="10" t="s">
        <v>814</v>
      </c>
      <c r="BM112" s="10">
        <v>13601857</v>
      </c>
      <c r="BN112" s="10" t="s">
        <v>814</v>
      </c>
      <c r="BO112" s="10">
        <v>10336151</v>
      </c>
      <c r="BP112" s="10" t="s">
        <v>814</v>
      </c>
      <c r="BQ112" s="10">
        <v>9717397</v>
      </c>
      <c r="BR112" s="10" t="s">
        <v>814</v>
      </c>
      <c r="BS112" s="10">
        <v>10107998</v>
      </c>
      <c r="BT112" s="10" t="s">
        <v>814</v>
      </c>
      <c r="BU112" s="10">
        <v>10494484</v>
      </c>
      <c r="BV112" s="10" t="s">
        <v>814</v>
      </c>
      <c r="BW112" s="10">
        <v>14305736</v>
      </c>
      <c r="BX112" s="10" t="s">
        <v>814</v>
      </c>
      <c r="BY112" s="10">
        <v>12109321</v>
      </c>
      <c r="BZ112" s="10" t="s">
        <v>814</v>
      </c>
      <c r="CA112" s="10">
        <v>13888259</v>
      </c>
      <c r="CB112" s="10" t="s">
        <v>814</v>
      </c>
      <c r="CC112" s="10">
        <v>7411879</v>
      </c>
      <c r="CD112" s="10" t="s">
        <v>814</v>
      </c>
      <c r="CE112" s="10">
        <v>4900367</v>
      </c>
      <c r="CF112" s="10" t="s">
        <v>814</v>
      </c>
      <c r="CG112" s="10">
        <v>4544753</v>
      </c>
      <c r="CH112" s="10" t="s">
        <v>814</v>
      </c>
      <c r="CI112" s="10">
        <v>9135240</v>
      </c>
      <c r="CJ112" s="10" t="s">
        <v>814</v>
      </c>
      <c r="CK112" s="10">
        <v>10718600</v>
      </c>
      <c r="CL112" s="10" t="s">
        <v>814</v>
      </c>
      <c r="CM112" s="10">
        <v>10718895</v>
      </c>
      <c r="CN112" s="10" t="s">
        <v>814</v>
      </c>
      <c r="CO112" s="10">
        <v>14504981</v>
      </c>
      <c r="CP112" s="10">
        <v>1</v>
      </c>
      <c r="CQ112" s="10"/>
      <c r="CR112" s="10">
        <v>0.39382260000000002</v>
      </c>
      <c r="CS112" s="10">
        <v>0</v>
      </c>
      <c r="CT112" s="10">
        <v>0</v>
      </c>
      <c r="CU112" s="10">
        <v>0</v>
      </c>
      <c r="CV112" s="10">
        <v>0</v>
      </c>
      <c r="CW112" s="27">
        <v>0</v>
      </c>
    </row>
    <row r="113" spans="1:101" ht="14" x14ac:dyDescent="0.2">
      <c r="A113" s="28" t="s">
        <v>86</v>
      </c>
      <c r="B113" s="28" t="s">
        <v>225</v>
      </c>
      <c r="C113" s="28" t="s">
        <v>391</v>
      </c>
      <c r="D113" s="28" t="s">
        <v>391</v>
      </c>
      <c r="E113" s="28" t="s">
        <v>391</v>
      </c>
      <c r="F113" s="28">
        <v>325120</v>
      </c>
      <c r="G113" s="28" t="s">
        <v>598</v>
      </c>
      <c r="H113" s="3">
        <v>40751</v>
      </c>
      <c r="I113" s="28">
        <v>2012</v>
      </c>
      <c r="J113" s="28">
        <v>2014</v>
      </c>
      <c r="K113" s="28">
        <v>25</v>
      </c>
      <c r="L113" s="28">
        <v>20</v>
      </c>
      <c r="M113" s="28">
        <v>20</v>
      </c>
      <c r="N113" s="4">
        <v>56102</v>
      </c>
      <c r="O113" s="4">
        <v>1122040</v>
      </c>
      <c r="P113" s="28">
        <v>2014</v>
      </c>
      <c r="Q113" s="5">
        <v>30000000</v>
      </c>
      <c r="R113" s="5">
        <v>30000000</v>
      </c>
      <c r="S113" s="6">
        <v>350100000</v>
      </c>
      <c r="T113" s="6">
        <v>316223110</v>
      </c>
      <c r="U113" s="6">
        <v>316223110</v>
      </c>
      <c r="V113" s="6">
        <v>260863025</v>
      </c>
      <c r="W113" s="6">
        <v>260863025</v>
      </c>
      <c r="X113" s="6">
        <v>3127498.0410000002</v>
      </c>
      <c r="Y113" s="6">
        <v>260863025</v>
      </c>
      <c r="Z113" s="6">
        <v>3127498.0410000002</v>
      </c>
      <c r="AA113" s="6">
        <v>0</v>
      </c>
      <c r="AB113" s="6">
        <v>29015398.961279996</v>
      </c>
      <c r="AC113" s="6">
        <v>19351840.086720001</v>
      </c>
      <c r="AD113" s="7">
        <v>0.66695068065561791</v>
      </c>
      <c r="AE113" s="6">
        <v>7634128.1066796537</v>
      </c>
      <c r="AF113" s="6">
        <v>266519.23599417787</v>
      </c>
      <c r="AG113" s="10" t="s">
        <v>646</v>
      </c>
      <c r="AH113" s="10" t="s">
        <v>653</v>
      </c>
      <c r="AI113" s="10" t="s">
        <v>598</v>
      </c>
      <c r="AJ113" s="10" t="s">
        <v>646</v>
      </c>
      <c r="AK113" s="10" t="s">
        <v>664</v>
      </c>
      <c r="AL113" s="10">
        <v>0</v>
      </c>
      <c r="AM113" s="10">
        <v>1</v>
      </c>
      <c r="AN113" s="10">
        <v>0</v>
      </c>
      <c r="AO113" s="10">
        <v>0</v>
      </c>
      <c r="AP113" s="10">
        <v>0</v>
      </c>
      <c r="AQ113" s="10">
        <v>56101.760000000002</v>
      </c>
      <c r="AR113" s="10">
        <v>56101.760000000002</v>
      </c>
      <c r="AS113" s="10">
        <v>1</v>
      </c>
      <c r="AT113" s="10">
        <v>1</v>
      </c>
      <c r="AU113" s="10">
        <v>0</v>
      </c>
      <c r="AV113" s="10"/>
      <c r="AW113" s="8" t="s">
        <v>862</v>
      </c>
      <c r="AX113" s="8">
        <v>5079</v>
      </c>
      <c r="AY113" s="10">
        <v>10151501</v>
      </c>
      <c r="AZ113" s="10">
        <v>0</v>
      </c>
      <c r="BA113" s="10">
        <v>10794095</v>
      </c>
      <c r="BB113" s="10" t="s">
        <v>814</v>
      </c>
      <c r="BC113" s="10">
        <v>0</v>
      </c>
      <c r="BD113" s="10" t="s">
        <v>814</v>
      </c>
      <c r="BE113" s="10">
        <v>12568812</v>
      </c>
      <c r="BF113" s="10" t="s">
        <v>814</v>
      </c>
      <c r="BG113" s="10">
        <v>13313101</v>
      </c>
      <c r="BH113" s="10" t="s">
        <v>814</v>
      </c>
      <c r="BI113" s="10">
        <v>12352211</v>
      </c>
      <c r="BJ113" s="10" t="s">
        <v>814</v>
      </c>
      <c r="BK113" s="10">
        <v>11427685</v>
      </c>
      <c r="BL113" s="10" t="s">
        <v>814</v>
      </c>
      <c r="BM113" s="10">
        <v>13601857</v>
      </c>
      <c r="BN113" s="10" t="s">
        <v>814</v>
      </c>
      <c r="BO113" s="10">
        <v>10336151</v>
      </c>
      <c r="BP113" s="10" t="s">
        <v>814</v>
      </c>
      <c r="BQ113" s="10">
        <v>9717397</v>
      </c>
      <c r="BR113" s="10" t="s">
        <v>814</v>
      </c>
      <c r="BS113" s="10">
        <v>10107998</v>
      </c>
      <c r="BT113" s="10" t="s">
        <v>814</v>
      </c>
      <c r="BU113" s="10">
        <v>10494484</v>
      </c>
      <c r="BV113" s="10" t="s">
        <v>814</v>
      </c>
      <c r="BW113" s="10">
        <v>14305736</v>
      </c>
      <c r="BX113" s="10" t="s">
        <v>814</v>
      </c>
      <c r="BY113" s="10">
        <v>12109321</v>
      </c>
      <c r="BZ113" s="10" t="s">
        <v>814</v>
      </c>
      <c r="CA113" s="10">
        <v>13888259</v>
      </c>
      <c r="CB113" s="10" t="s">
        <v>814</v>
      </c>
      <c r="CC113" s="10">
        <v>7411879</v>
      </c>
      <c r="CD113" s="10" t="s">
        <v>814</v>
      </c>
      <c r="CE113" s="10">
        <v>4900367</v>
      </c>
      <c r="CF113" s="10" t="s">
        <v>814</v>
      </c>
      <c r="CG113" s="10">
        <v>4544753</v>
      </c>
      <c r="CH113" s="10" t="s">
        <v>814</v>
      </c>
      <c r="CI113" s="10">
        <v>9135240</v>
      </c>
      <c r="CJ113" s="10" t="s">
        <v>814</v>
      </c>
      <c r="CK113" s="10">
        <v>10718600</v>
      </c>
      <c r="CL113" s="10" t="s">
        <v>814</v>
      </c>
      <c r="CM113" s="10">
        <v>10718895</v>
      </c>
      <c r="CN113" s="10" t="s">
        <v>814</v>
      </c>
      <c r="CO113" s="10">
        <v>14504981</v>
      </c>
      <c r="CP113" s="10">
        <v>1</v>
      </c>
      <c r="CQ113" s="10"/>
      <c r="CR113" s="10">
        <v>0.39449109999999998</v>
      </c>
      <c r="CS113" s="10">
        <v>0</v>
      </c>
      <c r="CT113" s="10">
        <v>0</v>
      </c>
      <c r="CU113" s="10">
        <v>0</v>
      </c>
      <c r="CV113" s="10">
        <v>1</v>
      </c>
    </row>
    <row r="114" spans="1:101" ht="14" x14ac:dyDescent="0.2">
      <c r="A114" s="28" t="s">
        <v>87</v>
      </c>
      <c r="B114" s="28" t="s">
        <v>238</v>
      </c>
      <c r="C114" s="28" t="s">
        <v>392</v>
      </c>
      <c r="D114" s="28" t="s">
        <v>392</v>
      </c>
      <c r="E114" s="28" t="s">
        <v>392</v>
      </c>
      <c r="F114" s="28">
        <v>221119</v>
      </c>
      <c r="G114" s="28" t="s">
        <v>599</v>
      </c>
      <c r="H114" s="3">
        <v>40861</v>
      </c>
      <c r="I114" s="28">
        <v>2012</v>
      </c>
      <c r="J114" s="28">
        <v>2014</v>
      </c>
      <c r="K114" s="28">
        <v>11</v>
      </c>
      <c r="L114" s="28">
        <v>5</v>
      </c>
      <c r="M114" s="28">
        <v>5</v>
      </c>
      <c r="N114" s="4">
        <v>38544.5</v>
      </c>
      <c r="O114" s="4">
        <v>192722.5</v>
      </c>
      <c r="P114" s="28">
        <v>2012</v>
      </c>
      <c r="Q114" s="5">
        <v>10000000</v>
      </c>
      <c r="R114" s="5">
        <v>10000000</v>
      </c>
      <c r="S114" s="6">
        <v>224966000</v>
      </c>
      <c r="T114" s="6">
        <v>0</v>
      </c>
      <c r="U114" s="6">
        <v>370124831</v>
      </c>
      <c r="V114" s="6">
        <v>108393870</v>
      </c>
      <c r="W114" s="6">
        <v>108393870</v>
      </c>
      <c r="X114" s="6">
        <v>1268208.2789999999</v>
      </c>
      <c r="Y114" s="6">
        <v>108393870</v>
      </c>
      <c r="Z114" s="6">
        <v>1268208.2789999999</v>
      </c>
      <c r="AA114" s="6">
        <v>0</v>
      </c>
      <c r="AB114" s="6">
        <v>26065122.246031083</v>
      </c>
      <c r="AC114" s="6">
        <v>19541226.986716241</v>
      </c>
      <c r="AD114" s="7">
        <v>0.74970785873416612</v>
      </c>
      <c r="AE114" s="6">
        <v>448140.00000000006</v>
      </c>
      <c r="AF114" s="6">
        <v>2493470.453717818</v>
      </c>
      <c r="AG114" s="10" t="s">
        <v>646</v>
      </c>
      <c r="AH114" s="10" t="s">
        <v>648</v>
      </c>
      <c r="AI114" s="10" t="s">
        <v>647</v>
      </c>
      <c r="AJ114" s="10" t="s">
        <v>646</v>
      </c>
      <c r="AK114" s="10" t="s">
        <v>665</v>
      </c>
      <c r="AL114" s="10">
        <v>1</v>
      </c>
      <c r="AM114" s="10">
        <v>0</v>
      </c>
      <c r="AN114" s="10">
        <v>0</v>
      </c>
      <c r="AO114" s="10">
        <v>0</v>
      </c>
      <c r="AP114" s="10">
        <v>0</v>
      </c>
      <c r="AQ114" s="10">
        <v>37089</v>
      </c>
      <c r="AR114" s="10">
        <v>37089</v>
      </c>
      <c r="AS114" s="10">
        <v>0</v>
      </c>
      <c r="AT114" s="10">
        <v>1</v>
      </c>
      <c r="AU114" s="10">
        <v>0</v>
      </c>
      <c r="AV114" s="10"/>
      <c r="AW114" s="8" t="s">
        <v>871</v>
      </c>
      <c r="AX114" s="8">
        <v>306</v>
      </c>
      <c r="AY114" s="10">
        <v>0</v>
      </c>
      <c r="AZ114" s="10">
        <v>0</v>
      </c>
      <c r="BA114" s="10">
        <v>0</v>
      </c>
      <c r="BB114" s="10"/>
      <c r="BC114" s="10">
        <v>0</v>
      </c>
      <c r="BD114" s="10"/>
      <c r="BE114" s="10">
        <v>0</v>
      </c>
      <c r="BF114" s="10"/>
      <c r="BG114" s="10">
        <v>0</v>
      </c>
      <c r="BH114" s="10"/>
      <c r="BI114" s="10">
        <v>0</v>
      </c>
      <c r="BJ114" s="10"/>
      <c r="BK114" s="10">
        <v>0</v>
      </c>
      <c r="BL114" s="10"/>
      <c r="BM114" s="10">
        <v>0</v>
      </c>
      <c r="BN114" s="10"/>
      <c r="BO114" s="10">
        <v>0</v>
      </c>
      <c r="BP114" s="10"/>
      <c r="BQ114" s="10">
        <v>0</v>
      </c>
      <c r="BR114" s="10"/>
      <c r="BS114" s="10">
        <v>0</v>
      </c>
      <c r="BT114" s="10"/>
      <c r="BU114" s="10">
        <v>0</v>
      </c>
      <c r="BV114" s="10"/>
      <c r="BW114" s="10">
        <v>0</v>
      </c>
      <c r="BX114" s="10"/>
      <c r="BY114" s="10">
        <v>0</v>
      </c>
      <c r="BZ114" s="10"/>
      <c r="CA114" s="10">
        <v>0</v>
      </c>
      <c r="CB114" s="10"/>
      <c r="CC114" s="10">
        <v>0</v>
      </c>
      <c r="CD114" s="10"/>
      <c r="CE114" s="10">
        <v>0</v>
      </c>
      <c r="CF114" s="10"/>
      <c r="CG114" s="10">
        <v>0</v>
      </c>
      <c r="CH114" s="10"/>
      <c r="CI114" s="10">
        <v>0</v>
      </c>
      <c r="CJ114" s="10"/>
      <c r="CK114" s="10">
        <v>0</v>
      </c>
      <c r="CL114" s="10" t="s">
        <v>814</v>
      </c>
      <c r="CM114" s="10">
        <v>56658</v>
      </c>
      <c r="CN114" s="10"/>
      <c r="CO114" s="10">
        <v>0</v>
      </c>
      <c r="CP114" s="10">
        <v>0</v>
      </c>
      <c r="CQ114" s="10"/>
      <c r="CR114" s="10">
        <v>2.2933100000000001E-2</v>
      </c>
      <c r="CS114" s="10">
        <v>1</v>
      </c>
      <c r="CT114" s="10">
        <v>0</v>
      </c>
      <c r="CU114" s="10">
        <v>0</v>
      </c>
      <c r="CV114" s="10">
        <v>0</v>
      </c>
    </row>
    <row r="115" spans="1:101" ht="14" x14ac:dyDescent="0.2">
      <c r="A115" s="28" t="s">
        <v>88</v>
      </c>
      <c r="B115" s="28" t="s">
        <v>239</v>
      </c>
      <c r="C115" s="28" t="s">
        <v>393</v>
      </c>
      <c r="D115" s="28" t="s">
        <v>393</v>
      </c>
      <c r="E115" s="28" t="s">
        <v>586</v>
      </c>
      <c r="F115" s="28">
        <v>325110</v>
      </c>
      <c r="G115" s="28" t="s">
        <v>598</v>
      </c>
      <c r="H115" s="3">
        <v>40959</v>
      </c>
      <c r="I115" s="28">
        <v>2013</v>
      </c>
      <c r="J115" s="28">
        <v>2015</v>
      </c>
      <c r="K115" s="28">
        <v>10</v>
      </c>
      <c r="L115" s="28">
        <v>12</v>
      </c>
      <c r="M115" s="28">
        <v>12</v>
      </c>
      <c r="N115" s="4">
        <v>64418</v>
      </c>
      <c r="O115" s="4">
        <v>773016</v>
      </c>
      <c r="P115" s="28">
        <v>2013</v>
      </c>
      <c r="Q115" s="5">
        <v>10000000</v>
      </c>
      <c r="R115" s="5">
        <v>10000000</v>
      </c>
      <c r="S115" s="6">
        <v>80000000</v>
      </c>
      <c r="T115" s="6">
        <v>142088222</v>
      </c>
      <c r="U115" s="6">
        <v>342088222</v>
      </c>
      <c r="V115" s="6">
        <v>58231200</v>
      </c>
      <c r="W115" s="6">
        <v>58231200</v>
      </c>
      <c r="X115" s="6">
        <v>605604.48</v>
      </c>
      <c r="Y115" s="6">
        <v>58231200</v>
      </c>
      <c r="Z115" s="6">
        <v>605604.48</v>
      </c>
      <c r="AA115" s="6">
        <v>0</v>
      </c>
      <c r="AB115" s="6">
        <v>19244594.308160003</v>
      </c>
      <c r="AC115" s="6">
        <v>13071564.48</v>
      </c>
      <c r="AD115" s="7">
        <v>0.67923304958720054</v>
      </c>
      <c r="AE115" s="6">
        <v>1657729.9477292581</v>
      </c>
      <c r="AF115" s="6">
        <v>1206501.7532502655</v>
      </c>
      <c r="AG115" s="10" t="s">
        <v>646</v>
      </c>
      <c r="AH115" s="10" t="s">
        <v>648</v>
      </c>
      <c r="AI115" s="10" t="s">
        <v>598</v>
      </c>
      <c r="AJ115" s="10" t="s">
        <v>646</v>
      </c>
      <c r="AK115" s="10" t="s">
        <v>666</v>
      </c>
      <c r="AL115" s="10">
        <v>0</v>
      </c>
      <c r="AM115" s="10">
        <v>0</v>
      </c>
      <c r="AN115" s="10">
        <v>0</v>
      </c>
      <c r="AO115" s="10">
        <v>1</v>
      </c>
      <c r="AP115" s="10">
        <v>0</v>
      </c>
      <c r="AQ115" s="10">
        <v>45911.8</v>
      </c>
      <c r="AR115" s="10">
        <v>53000</v>
      </c>
      <c r="AS115" s="10">
        <v>1</v>
      </c>
      <c r="AT115" s="10">
        <v>1</v>
      </c>
      <c r="AU115" s="10">
        <v>0</v>
      </c>
      <c r="AV115" s="10"/>
      <c r="AW115" s="8"/>
      <c r="AX115" s="8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>
        <v>0</v>
      </c>
      <c r="CQ115" s="10"/>
      <c r="CR115" s="10">
        <v>0.1268196</v>
      </c>
      <c r="CS115" s="10">
        <v>0</v>
      </c>
      <c r="CT115" s="10">
        <v>0</v>
      </c>
      <c r="CU115" s="10">
        <v>1</v>
      </c>
      <c r="CV115" s="10">
        <v>0</v>
      </c>
      <c r="CW115" s="27">
        <v>0</v>
      </c>
    </row>
    <row r="116" spans="1:101" ht="14" x14ac:dyDescent="0.2">
      <c r="A116" s="28" t="s">
        <v>89</v>
      </c>
      <c r="B116" s="28" t="s">
        <v>209</v>
      </c>
      <c r="C116" s="28" t="s">
        <v>394</v>
      </c>
      <c r="D116" s="28" t="s">
        <v>394</v>
      </c>
      <c r="E116" s="28" t="s">
        <v>587</v>
      </c>
      <c r="F116" s="28">
        <v>325120</v>
      </c>
      <c r="G116" s="28" t="s">
        <v>598</v>
      </c>
      <c r="H116" s="3">
        <v>40889</v>
      </c>
      <c r="I116" s="28">
        <v>2012</v>
      </c>
      <c r="J116" s="28">
        <v>2014</v>
      </c>
      <c r="K116" s="28">
        <v>5</v>
      </c>
      <c r="L116" s="28">
        <v>5</v>
      </c>
      <c r="M116" s="28">
        <v>5</v>
      </c>
      <c r="N116" s="4">
        <v>39994.239999999998</v>
      </c>
      <c r="O116" s="4">
        <v>199971.19999999998</v>
      </c>
      <c r="P116" s="28">
        <v>2012</v>
      </c>
      <c r="Q116" s="5">
        <v>30000000</v>
      </c>
      <c r="R116" s="5">
        <v>30000000</v>
      </c>
      <c r="S116" s="6">
        <v>65000000</v>
      </c>
      <c r="T116" s="6">
        <v>65000000</v>
      </c>
      <c r="U116" s="6">
        <v>65000000</v>
      </c>
      <c r="V116" s="6">
        <v>48651297</v>
      </c>
      <c r="W116" s="6">
        <v>48651297</v>
      </c>
      <c r="X116" s="6">
        <v>504562.60118699999</v>
      </c>
      <c r="Y116" s="6">
        <v>48651297</v>
      </c>
      <c r="Z116" s="6">
        <v>504562.60118699999</v>
      </c>
      <c r="AA116" s="6">
        <v>0</v>
      </c>
      <c r="AB116" s="6">
        <v>5524126.601187001</v>
      </c>
      <c r="AC116" s="6">
        <v>1628779.001187</v>
      </c>
      <c r="AD116" s="7">
        <v>0.29484823914734593</v>
      </c>
      <c r="AE116" s="6">
        <v>372073.8000000001</v>
      </c>
      <c r="AF116" s="6">
        <v>71433.722562193871</v>
      </c>
      <c r="AG116" s="10" t="s">
        <v>646</v>
      </c>
      <c r="AH116" s="10" t="s">
        <v>648</v>
      </c>
      <c r="AI116" s="10" t="s">
        <v>598</v>
      </c>
      <c r="AJ116" s="10" t="s">
        <v>645</v>
      </c>
      <c r="AK116" s="10"/>
      <c r="AL116" s="10">
        <v>0</v>
      </c>
      <c r="AM116" s="10">
        <v>1</v>
      </c>
      <c r="AN116" s="10">
        <v>0</v>
      </c>
      <c r="AO116" s="10">
        <v>0</v>
      </c>
      <c r="AP116" s="10">
        <v>0</v>
      </c>
      <c r="AQ116" s="10">
        <v>39994.239999999998</v>
      </c>
      <c r="AR116" s="10">
        <v>56160</v>
      </c>
      <c r="AS116" s="10">
        <v>0</v>
      </c>
      <c r="AT116" s="10">
        <v>1</v>
      </c>
      <c r="AU116" s="10">
        <v>0</v>
      </c>
      <c r="AV116" s="10"/>
      <c r="AW116" s="8" t="s">
        <v>850</v>
      </c>
      <c r="AX116" s="8">
        <v>312</v>
      </c>
      <c r="AY116" s="10">
        <v>1574190</v>
      </c>
      <c r="AZ116" s="10">
        <v>1405824</v>
      </c>
      <c r="BA116" s="10">
        <v>1394276</v>
      </c>
      <c r="BB116" s="10" t="s">
        <v>814</v>
      </c>
      <c r="BC116" s="10">
        <v>1291998</v>
      </c>
      <c r="BD116" s="10" t="s">
        <v>814</v>
      </c>
      <c r="BE116" s="10">
        <v>1618715</v>
      </c>
      <c r="BF116" s="10" t="s">
        <v>814</v>
      </c>
      <c r="BG116" s="10">
        <v>2136138</v>
      </c>
      <c r="BH116" s="10" t="s">
        <v>814</v>
      </c>
      <c r="BI116" s="10">
        <v>1010597</v>
      </c>
      <c r="BJ116" s="10" t="s">
        <v>814</v>
      </c>
      <c r="BK116" s="10">
        <v>1177888</v>
      </c>
      <c r="BL116" s="10" t="s">
        <v>814</v>
      </c>
      <c r="BM116" s="10">
        <v>2500538</v>
      </c>
      <c r="BN116" s="10" t="s">
        <v>814</v>
      </c>
      <c r="BO116" s="10">
        <v>2826444</v>
      </c>
      <c r="BP116" s="10" t="s">
        <v>814</v>
      </c>
      <c r="BQ116" s="10">
        <v>2801038</v>
      </c>
      <c r="BR116" s="10" t="s">
        <v>814</v>
      </c>
      <c r="BS116" s="10">
        <v>3230553</v>
      </c>
      <c r="BT116" s="10" t="s">
        <v>814</v>
      </c>
      <c r="BU116" s="10">
        <v>4785905</v>
      </c>
      <c r="BV116" s="10" t="s">
        <v>814</v>
      </c>
      <c r="BW116" s="10">
        <v>5909339</v>
      </c>
      <c r="BX116" s="10" t="s">
        <v>814</v>
      </c>
      <c r="BY116" s="10">
        <v>5422034</v>
      </c>
      <c r="BZ116" s="10" t="s">
        <v>814</v>
      </c>
      <c r="CA116" s="10">
        <v>8214664</v>
      </c>
      <c r="CB116" s="10" t="s">
        <v>814</v>
      </c>
      <c r="CC116" s="10">
        <v>8202712</v>
      </c>
      <c r="CD116" s="10" t="s">
        <v>814</v>
      </c>
      <c r="CE116" s="10">
        <v>9138832</v>
      </c>
      <c r="CF116" s="10" t="s">
        <v>814</v>
      </c>
      <c r="CG116" s="10">
        <v>10942006</v>
      </c>
      <c r="CH116" s="10" t="s">
        <v>814</v>
      </c>
      <c r="CI116" s="10">
        <v>23812791</v>
      </c>
      <c r="CJ116" s="10" t="s">
        <v>814</v>
      </c>
      <c r="CK116" s="10">
        <v>27764346</v>
      </c>
      <c r="CL116" s="10" t="s">
        <v>814</v>
      </c>
      <c r="CM116" s="10">
        <v>32775335</v>
      </c>
      <c r="CN116" s="10" t="s">
        <v>814</v>
      </c>
      <c r="CO116" s="10">
        <v>24023943</v>
      </c>
      <c r="CP116" s="10">
        <v>1</v>
      </c>
      <c r="CQ116" s="10"/>
      <c r="CR116" s="10">
        <v>0.22843740000000001</v>
      </c>
      <c r="CS116" s="10">
        <v>0</v>
      </c>
      <c r="CT116" s="10">
        <v>0</v>
      </c>
      <c r="CU116" s="10">
        <v>0</v>
      </c>
      <c r="CV116" s="10">
        <v>1</v>
      </c>
      <c r="CW116" s="27">
        <v>0</v>
      </c>
    </row>
    <row r="117" spans="1:101" ht="14" x14ac:dyDescent="0.2">
      <c r="A117" s="28" t="s">
        <v>90</v>
      </c>
      <c r="B117" s="28" t="s">
        <v>235</v>
      </c>
      <c r="C117" s="28" t="s">
        <v>395</v>
      </c>
      <c r="D117" s="28" t="s">
        <v>395</v>
      </c>
      <c r="E117" s="28" t="s">
        <v>588</v>
      </c>
      <c r="F117" s="28">
        <v>221119</v>
      </c>
      <c r="G117" s="28" t="s">
        <v>599</v>
      </c>
      <c r="H117" s="3">
        <v>40889</v>
      </c>
      <c r="I117" s="28">
        <v>2012</v>
      </c>
      <c r="J117" s="28">
        <v>2014</v>
      </c>
      <c r="K117" s="28">
        <v>10</v>
      </c>
      <c r="L117" s="28">
        <v>32</v>
      </c>
      <c r="M117" s="28">
        <v>32</v>
      </c>
      <c r="N117" s="4">
        <v>61936.54</v>
      </c>
      <c r="O117" s="4">
        <v>2060834.24</v>
      </c>
      <c r="P117" s="28">
        <v>2013</v>
      </c>
      <c r="Q117" s="5">
        <v>10000000</v>
      </c>
      <c r="R117" s="5">
        <v>10000000</v>
      </c>
      <c r="S117" s="6">
        <v>342115250</v>
      </c>
      <c r="T117" s="6">
        <v>610071714</v>
      </c>
      <c r="U117" s="6">
        <v>610071714</v>
      </c>
      <c r="V117" s="6">
        <v>494273620</v>
      </c>
      <c r="W117" s="6">
        <v>494273620</v>
      </c>
      <c r="X117" s="6">
        <v>5783001.3539999994</v>
      </c>
      <c r="Y117" s="6">
        <v>494273620</v>
      </c>
      <c r="Z117" s="6">
        <v>5783001.3539999994</v>
      </c>
      <c r="AA117" s="6">
        <v>0</v>
      </c>
      <c r="AB117" s="6">
        <v>65703644.070050806</v>
      </c>
      <c r="AC117" s="6">
        <v>48959987.489975154</v>
      </c>
      <c r="AD117" s="7">
        <v>0.74516395830002702</v>
      </c>
      <c r="AE117" s="6">
        <v>2016000</v>
      </c>
      <c r="AF117" s="6">
        <v>2209179.2265537605</v>
      </c>
      <c r="AG117" s="10" t="s">
        <v>646</v>
      </c>
      <c r="AH117" s="10" t="s">
        <v>648</v>
      </c>
      <c r="AI117" s="10" t="s">
        <v>647</v>
      </c>
      <c r="AJ117" s="10" t="s">
        <v>646</v>
      </c>
      <c r="AK117" s="10" t="s">
        <v>660</v>
      </c>
      <c r="AL117" s="10">
        <v>1</v>
      </c>
      <c r="AM117" s="10">
        <v>0</v>
      </c>
      <c r="AN117" s="10">
        <v>0</v>
      </c>
      <c r="AO117" s="10">
        <v>0</v>
      </c>
      <c r="AP117" s="10">
        <v>0</v>
      </c>
      <c r="AQ117" s="10">
        <v>32832.800000000003</v>
      </c>
      <c r="AR117" s="10">
        <v>32832.800000000003</v>
      </c>
      <c r="AS117" s="10">
        <v>0</v>
      </c>
      <c r="AT117" s="10">
        <v>0</v>
      </c>
      <c r="AU117" s="10">
        <v>0</v>
      </c>
      <c r="AV117" s="10"/>
      <c r="AW117" s="8" t="s">
        <v>869</v>
      </c>
      <c r="AX117" s="8">
        <v>1542</v>
      </c>
      <c r="AY117" s="10">
        <v>0</v>
      </c>
      <c r="AZ117" s="10">
        <v>0</v>
      </c>
      <c r="BA117" s="10">
        <v>0</v>
      </c>
      <c r="BB117" s="10"/>
      <c r="BC117" s="10">
        <v>0</v>
      </c>
      <c r="BD117" s="10"/>
      <c r="BE117" s="10">
        <v>0</v>
      </c>
      <c r="BF117" s="10"/>
      <c r="BG117" s="10">
        <v>0</v>
      </c>
      <c r="BH117" s="10"/>
      <c r="BI117" s="10">
        <v>0</v>
      </c>
      <c r="BJ117" s="10"/>
      <c r="BK117" s="10">
        <v>0</v>
      </c>
      <c r="BL117" s="10"/>
      <c r="BM117" s="10">
        <v>0</v>
      </c>
      <c r="BN117" s="10"/>
      <c r="BO117" s="10">
        <v>0</v>
      </c>
      <c r="BP117" s="10"/>
      <c r="BQ117" s="10">
        <v>0</v>
      </c>
      <c r="BR117" s="10"/>
      <c r="BS117" s="10">
        <v>0</v>
      </c>
      <c r="BT117" s="10"/>
      <c r="BU117" s="10">
        <v>0</v>
      </c>
      <c r="BV117" s="10"/>
      <c r="BW117" s="10">
        <v>0</v>
      </c>
      <c r="BX117" s="10"/>
      <c r="BY117" s="10">
        <v>0</v>
      </c>
      <c r="BZ117" s="10"/>
      <c r="CA117" s="10">
        <v>0</v>
      </c>
      <c r="CB117" s="10"/>
      <c r="CC117" s="10">
        <v>0</v>
      </c>
      <c r="CD117" s="10"/>
      <c r="CE117" s="10">
        <v>0</v>
      </c>
      <c r="CF117" s="10"/>
      <c r="CG117" s="10">
        <v>0</v>
      </c>
      <c r="CH117" s="10"/>
      <c r="CI117" s="10">
        <v>0</v>
      </c>
      <c r="CJ117" s="10"/>
      <c r="CK117" s="10">
        <v>0</v>
      </c>
      <c r="CL117" s="10" t="s">
        <v>814</v>
      </c>
      <c r="CM117" s="10">
        <v>29948</v>
      </c>
      <c r="CN117" s="10"/>
      <c r="CO117" s="10">
        <v>0</v>
      </c>
      <c r="CP117" s="10">
        <v>0</v>
      </c>
      <c r="CQ117" s="10"/>
      <c r="CR117" s="10">
        <v>4.1176499999999998E-2</v>
      </c>
      <c r="CS117" s="10">
        <v>1</v>
      </c>
      <c r="CT117" s="10">
        <v>0</v>
      </c>
      <c r="CU117" s="10">
        <v>0</v>
      </c>
      <c r="CV117" s="10">
        <v>0</v>
      </c>
    </row>
    <row r="118" spans="1:101" ht="14" x14ac:dyDescent="0.2">
      <c r="A118" s="28" t="s">
        <v>91</v>
      </c>
      <c r="B118" s="28" t="s">
        <v>240</v>
      </c>
      <c r="C118" s="28" t="s">
        <v>395</v>
      </c>
      <c r="D118" s="28" t="s">
        <v>395</v>
      </c>
      <c r="E118" s="28" t="s">
        <v>589</v>
      </c>
      <c r="F118" s="28">
        <v>221119</v>
      </c>
      <c r="G118" s="28" t="s">
        <v>599</v>
      </c>
      <c r="H118" s="3">
        <v>40889</v>
      </c>
      <c r="I118" s="28">
        <v>2012</v>
      </c>
      <c r="J118" s="28">
        <v>2014</v>
      </c>
      <c r="K118" s="28">
        <v>5</v>
      </c>
      <c r="L118" s="28">
        <v>5</v>
      </c>
      <c r="M118" s="28">
        <v>5</v>
      </c>
      <c r="N118" s="4">
        <v>61936.54</v>
      </c>
      <c r="O118" s="4">
        <v>322005.34999999998</v>
      </c>
      <c r="P118" s="28">
        <v>2013</v>
      </c>
      <c r="Q118" s="5">
        <v>10000000</v>
      </c>
      <c r="R118" s="5">
        <v>10000000</v>
      </c>
      <c r="S118" s="6">
        <v>27600000</v>
      </c>
      <c r="T118" s="6">
        <v>77566074</v>
      </c>
      <c r="U118" s="6">
        <v>77527311</v>
      </c>
      <c r="V118" s="6">
        <v>72683960</v>
      </c>
      <c r="W118" s="6">
        <v>72683960</v>
      </c>
      <c r="X118" s="6">
        <v>851063.96699999995</v>
      </c>
      <c r="Y118" s="6">
        <v>72683960</v>
      </c>
      <c r="Z118" s="6">
        <v>851063.96699999995</v>
      </c>
      <c r="AA118" s="6">
        <v>0</v>
      </c>
      <c r="AB118" s="6">
        <v>6976304.7729730709</v>
      </c>
      <c r="AC118" s="6">
        <v>4318704.2347769486</v>
      </c>
      <c r="AD118" s="7">
        <v>0.6190532631986001</v>
      </c>
      <c r="AE118" s="6">
        <v>1504214.8861912536</v>
      </c>
      <c r="AF118" s="6">
        <v>688167</v>
      </c>
      <c r="AG118" s="10" t="s">
        <v>646</v>
      </c>
      <c r="AH118" s="10" t="s">
        <v>648</v>
      </c>
      <c r="AI118" s="10" t="s">
        <v>647</v>
      </c>
      <c r="AJ118" s="10" t="s">
        <v>646</v>
      </c>
      <c r="AK118" s="10" t="s">
        <v>667</v>
      </c>
      <c r="AL118" s="10">
        <v>1</v>
      </c>
      <c r="AM118" s="10">
        <v>0</v>
      </c>
      <c r="AN118" s="10">
        <v>0</v>
      </c>
      <c r="AO118" s="10">
        <v>0</v>
      </c>
      <c r="AP118" s="10">
        <v>0</v>
      </c>
      <c r="AQ118" s="10">
        <v>32832.800000000003</v>
      </c>
      <c r="AR118" s="10">
        <v>38664</v>
      </c>
      <c r="AS118" s="10">
        <v>0</v>
      </c>
      <c r="AT118" s="10">
        <v>0</v>
      </c>
      <c r="AU118" s="10">
        <v>0</v>
      </c>
      <c r="AV118" s="10"/>
      <c r="AW118" s="8"/>
      <c r="AX118" s="8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>
        <v>0</v>
      </c>
      <c r="CQ118" s="10"/>
      <c r="CR118" s="10">
        <v>0.34830240000000001</v>
      </c>
      <c r="CS118" s="10">
        <v>1</v>
      </c>
      <c r="CT118" s="10">
        <v>0</v>
      </c>
      <c r="CU118" s="10">
        <v>0</v>
      </c>
      <c r="CV118" s="10">
        <v>0</v>
      </c>
    </row>
    <row r="119" spans="1:101" ht="14" x14ac:dyDescent="0.2">
      <c r="A119" s="28" t="s">
        <v>92</v>
      </c>
      <c r="B119" s="28" t="s">
        <v>235</v>
      </c>
      <c r="C119" s="28" t="s">
        <v>387</v>
      </c>
      <c r="D119" s="28" t="s">
        <v>387</v>
      </c>
      <c r="E119" s="28" t="s">
        <v>387</v>
      </c>
      <c r="F119" s="28">
        <v>221119</v>
      </c>
      <c r="G119" s="28" t="s">
        <v>599</v>
      </c>
      <c r="H119" s="3">
        <v>40890</v>
      </c>
      <c r="I119" s="28">
        <v>2012</v>
      </c>
      <c r="J119" s="28">
        <v>2014</v>
      </c>
      <c r="K119" s="28">
        <v>1</v>
      </c>
      <c r="L119" s="28">
        <v>4</v>
      </c>
      <c r="M119" s="28">
        <v>4</v>
      </c>
      <c r="N119" s="4">
        <v>40268</v>
      </c>
      <c r="O119" s="4">
        <v>161072</v>
      </c>
      <c r="P119" s="28">
        <v>2012</v>
      </c>
      <c r="Q119" s="5">
        <v>10000000</v>
      </c>
      <c r="R119" s="5">
        <v>10000000</v>
      </c>
      <c r="S119" s="6">
        <v>38115000</v>
      </c>
      <c r="T119" s="6">
        <v>43995440</v>
      </c>
      <c r="U119" s="6">
        <v>43995440</v>
      </c>
      <c r="V119" s="6">
        <v>42675576</v>
      </c>
      <c r="W119" s="6">
        <v>42675576</v>
      </c>
      <c r="X119" s="6">
        <v>901378.56640000001</v>
      </c>
      <c r="Y119" s="6">
        <v>10000000</v>
      </c>
      <c r="Z119" s="6">
        <v>561552.576</v>
      </c>
      <c r="AA119" s="6">
        <v>339825.99040000001</v>
      </c>
      <c r="AB119" s="6">
        <v>4584676.7616000008</v>
      </c>
      <c r="AC119" s="6">
        <v>2334263.7864000001</v>
      </c>
      <c r="AD119" s="7">
        <v>0.50914468080959496</v>
      </c>
      <c r="AE119" s="6">
        <v>0</v>
      </c>
      <c r="AF119" s="6">
        <v>363159</v>
      </c>
      <c r="AG119" s="10" t="s">
        <v>646</v>
      </c>
      <c r="AH119" s="10" t="s">
        <v>648</v>
      </c>
      <c r="AI119" s="10" t="s">
        <v>647</v>
      </c>
      <c r="AJ119" s="10" t="s">
        <v>646</v>
      </c>
      <c r="AK119" s="10" t="s">
        <v>660</v>
      </c>
      <c r="AL119" s="10">
        <v>0</v>
      </c>
      <c r="AM119" s="10">
        <v>0</v>
      </c>
      <c r="AN119" s="10">
        <v>0</v>
      </c>
      <c r="AO119" s="10">
        <v>1</v>
      </c>
      <c r="AP119" s="10">
        <v>0</v>
      </c>
      <c r="AQ119" s="10">
        <v>32832.800000000003</v>
      </c>
      <c r="AR119" s="10">
        <v>40268</v>
      </c>
      <c r="AS119" s="10">
        <v>0</v>
      </c>
      <c r="AT119" s="10">
        <v>1</v>
      </c>
      <c r="AU119" s="10">
        <v>0</v>
      </c>
      <c r="AV119" s="10"/>
      <c r="AW119" s="8"/>
      <c r="AX119" s="8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>
        <v>0</v>
      </c>
      <c r="CQ119" s="10"/>
      <c r="CR119" s="10">
        <v>0</v>
      </c>
      <c r="CS119" s="10">
        <v>1</v>
      </c>
      <c r="CT119" s="10">
        <v>0</v>
      </c>
      <c r="CU119" s="10">
        <v>0</v>
      </c>
      <c r="CV119" s="10">
        <v>0</v>
      </c>
    </row>
    <row r="120" spans="1:101" ht="14" x14ac:dyDescent="0.2">
      <c r="A120" s="28" t="s">
        <v>93</v>
      </c>
      <c r="B120" s="28" t="s">
        <v>235</v>
      </c>
      <c r="C120" s="28" t="s">
        <v>387</v>
      </c>
      <c r="D120" s="28" t="s">
        <v>387</v>
      </c>
      <c r="E120" s="28" t="s">
        <v>387</v>
      </c>
      <c r="F120" s="28">
        <v>221119</v>
      </c>
      <c r="G120" s="28" t="s">
        <v>599</v>
      </c>
      <c r="H120" s="3">
        <v>40856</v>
      </c>
      <c r="I120" s="28">
        <v>2012</v>
      </c>
      <c r="J120" s="28">
        <v>2014</v>
      </c>
      <c r="K120" s="28">
        <v>2</v>
      </c>
      <c r="L120" s="28">
        <v>6</v>
      </c>
      <c r="M120" s="28">
        <v>6</v>
      </c>
      <c r="N120" s="4">
        <v>40268</v>
      </c>
      <c r="O120" s="4">
        <v>241608</v>
      </c>
      <c r="P120" s="28">
        <v>2012</v>
      </c>
      <c r="Q120" s="5">
        <v>10000000</v>
      </c>
      <c r="R120" s="5">
        <v>10000000</v>
      </c>
      <c r="S120" s="6">
        <v>70590000</v>
      </c>
      <c r="T120" s="6">
        <v>96253510</v>
      </c>
      <c r="U120" s="6">
        <v>96253510</v>
      </c>
      <c r="V120" s="6">
        <v>96253510</v>
      </c>
      <c r="W120" s="6">
        <v>96253510</v>
      </c>
      <c r="X120" s="6">
        <v>1053038.064</v>
      </c>
      <c r="Y120" s="6">
        <v>96253510</v>
      </c>
      <c r="Z120" s="6">
        <v>1053038.064</v>
      </c>
      <c r="AA120" s="6">
        <v>0</v>
      </c>
      <c r="AB120" s="6">
        <v>10082387.330079999</v>
      </c>
      <c r="AC120" s="6">
        <v>6992209.1116799992</v>
      </c>
      <c r="AD120" s="7">
        <v>0.69350728976849563</v>
      </c>
      <c r="AE120" s="6">
        <v>2688180.5999999996</v>
      </c>
      <c r="AF120" s="6">
        <v>1081175.6593359038</v>
      </c>
      <c r="AG120" s="10" t="s">
        <v>646</v>
      </c>
      <c r="AH120" s="10" t="s">
        <v>648</v>
      </c>
      <c r="AI120" s="10" t="s">
        <v>647</v>
      </c>
      <c r="AJ120" s="10" t="s">
        <v>646</v>
      </c>
      <c r="AK120" s="10" t="s">
        <v>660</v>
      </c>
      <c r="AL120" s="10">
        <v>0</v>
      </c>
      <c r="AM120" s="10">
        <v>1</v>
      </c>
      <c r="AN120" s="10">
        <v>0</v>
      </c>
      <c r="AO120" s="10">
        <v>0</v>
      </c>
      <c r="AP120" s="10">
        <v>0</v>
      </c>
      <c r="AQ120" s="10">
        <v>32832.800000000003</v>
      </c>
      <c r="AR120" s="10">
        <v>40268</v>
      </c>
      <c r="AS120" s="10">
        <v>0</v>
      </c>
      <c r="AT120" s="10">
        <v>1</v>
      </c>
      <c r="AU120" s="10">
        <v>0</v>
      </c>
      <c r="AV120" s="10"/>
      <c r="AW120" s="8"/>
      <c r="AX120" s="8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>
        <v>0</v>
      </c>
      <c r="CQ120" s="10"/>
      <c r="CR120" s="10">
        <v>0.38445370000000001</v>
      </c>
      <c r="CS120" s="10">
        <v>1</v>
      </c>
      <c r="CT120" s="10">
        <v>0</v>
      </c>
      <c r="CU120" s="10">
        <v>0</v>
      </c>
      <c r="CV120" s="10">
        <v>0</v>
      </c>
    </row>
    <row r="121" spans="1:101" ht="14" x14ac:dyDescent="0.2">
      <c r="A121" s="28" t="s">
        <v>94</v>
      </c>
      <c r="B121" s="28" t="s">
        <v>241</v>
      </c>
      <c r="C121" s="28" t="s">
        <v>396</v>
      </c>
      <c r="D121" s="28" t="s">
        <v>396</v>
      </c>
      <c r="E121" s="28" t="s">
        <v>396</v>
      </c>
      <c r="F121" s="28">
        <v>221115</v>
      </c>
      <c r="G121" s="28" t="s">
        <v>599</v>
      </c>
      <c r="H121" s="3">
        <v>41204</v>
      </c>
      <c r="I121" s="28">
        <v>2013</v>
      </c>
      <c r="J121" s="28">
        <v>2015</v>
      </c>
      <c r="K121" s="28">
        <v>3</v>
      </c>
      <c r="L121" s="28">
        <v>6</v>
      </c>
      <c r="M121" s="28">
        <v>13</v>
      </c>
      <c r="N121" s="4">
        <v>55000</v>
      </c>
      <c r="O121" s="4">
        <v>715000</v>
      </c>
      <c r="P121" s="28"/>
      <c r="Q121" s="5">
        <v>10000000</v>
      </c>
      <c r="R121" s="5">
        <v>10000000</v>
      </c>
      <c r="S121" s="6">
        <v>0</v>
      </c>
      <c r="T121" s="6"/>
      <c r="U121" s="6">
        <v>37500000</v>
      </c>
      <c r="V121" s="6">
        <v>29442485</v>
      </c>
      <c r="W121" s="6">
        <v>29442485</v>
      </c>
      <c r="X121" s="6">
        <v>302403.76343499997</v>
      </c>
      <c r="Y121" s="6">
        <v>29442485</v>
      </c>
      <c r="Z121" s="6">
        <v>302403.76343499997</v>
      </c>
      <c r="AA121" s="6">
        <v>0</v>
      </c>
      <c r="AB121" s="6">
        <v>3653317.5134350001</v>
      </c>
      <c r="AC121" s="6">
        <v>2048473.5</v>
      </c>
      <c r="AD121" s="7">
        <v>0.56071597731836365</v>
      </c>
      <c r="AE121" s="6">
        <v>360226.48947260511</v>
      </c>
      <c r="AF121" s="6">
        <v>21161</v>
      </c>
      <c r="AG121" s="10" t="s">
        <v>646</v>
      </c>
      <c r="AH121" s="10" t="s">
        <v>655</v>
      </c>
      <c r="AI121" s="10" t="s">
        <v>647</v>
      </c>
      <c r="AJ121" s="10" t="s">
        <v>646</v>
      </c>
      <c r="AK121" s="10" t="s">
        <v>668</v>
      </c>
      <c r="AL121" s="10">
        <v>0</v>
      </c>
      <c r="AM121" s="10">
        <v>0</v>
      </c>
      <c r="AN121" s="10">
        <v>1</v>
      </c>
      <c r="AO121" s="10">
        <v>0</v>
      </c>
      <c r="AP121" s="10">
        <v>0</v>
      </c>
      <c r="AQ121" s="10">
        <v>37088.699999999997</v>
      </c>
      <c r="AR121" s="10">
        <v>38000</v>
      </c>
      <c r="AS121" s="10">
        <v>1</v>
      </c>
      <c r="AT121" s="10">
        <v>1</v>
      </c>
      <c r="AU121" s="10">
        <v>0</v>
      </c>
      <c r="AV121" s="10"/>
      <c r="AW121" s="8" t="s">
        <v>872</v>
      </c>
      <c r="AX121" s="8">
        <v>298</v>
      </c>
      <c r="AY121" s="10">
        <v>0</v>
      </c>
      <c r="AZ121" s="10">
        <v>0</v>
      </c>
      <c r="BA121" s="10">
        <v>0</v>
      </c>
      <c r="BB121" s="10"/>
      <c r="BC121" s="10">
        <v>0</v>
      </c>
      <c r="BD121" s="10"/>
      <c r="BE121" s="10">
        <v>0</v>
      </c>
      <c r="BF121" s="10"/>
      <c r="BG121" s="10">
        <v>0</v>
      </c>
      <c r="BH121" s="10"/>
      <c r="BI121" s="10">
        <v>0</v>
      </c>
      <c r="BJ121" s="10"/>
      <c r="BK121" s="10">
        <v>0</v>
      </c>
      <c r="BL121" s="10"/>
      <c r="BM121" s="10">
        <v>0</v>
      </c>
      <c r="BN121" s="10"/>
      <c r="BO121" s="10">
        <v>0</v>
      </c>
      <c r="BP121" s="10"/>
      <c r="BQ121" s="10">
        <v>0</v>
      </c>
      <c r="BR121" s="10"/>
      <c r="BS121" s="10">
        <v>0</v>
      </c>
      <c r="BT121" s="10"/>
      <c r="BU121" s="10">
        <v>0</v>
      </c>
      <c r="BV121" s="10"/>
      <c r="BW121" s="10">
        <v>0</v>
      </c>
      <c r="BX121" s="10"/>
      <c r="BY121" s="10">
        <v>0</v>
      </c>
      <c r="BZ121" s="10"/>
      <c r="CA121" s="10">
        <v>0</v>
      </c>
      <c r="CB121" s="10"/>
      <c r="CC121" s="10">
        <v>0</v>
      </c>
      <c r="CD121" s="10"/>
      <c r="CE121" s="10">
        <v>0</v>
      </c>
      <c r="CF121" s="10"/>
      <c r="CG121" s="10">
        <v>0</v>
      </c>
      <c r="CH121" s="10" t="s">
        <v>814</v>
      </c>
      <c r="CI121" s="10">
        <v>0</v>
      </c>
      <c r="CJ121" s="10" t="s">
        <v>814</v>
      </c>
      <c r="CK121" s="10">
        <v>0</v>
      </c>
      <c r="CL121" s="10" t="s">
        <v>814</v>
      </c>
      <c r="CM121" s="10">
        <v>0</v>
      </c>
      <c r="CN121" s="10" t="s">
        <v>814</v>
      </c>
      <c r="CO121" s="10">
        <v>0</v>
      </c>
      <c r="CP121" s="10">
        <v>1</v>
      </c>
      <c r="CQ121" s="10"/>
      <c r="CR121" s="10">
        <v>0.1758509</v>
      </c>
      <c r="CS121" s="10">
        <v>1</v>
      </c>
      <c r="CT121" s="10">
        <v>0</v>
      </c>
      <c r="CU121" s="10">
        <v>0</v>
      </c>
      <c r="CV121" s="10">
        <v>0</v>
      </c>
    </row>
    <row r="122" spans="1:101" ht="14" x14ac:dyDescent="0.2">
      <c r="A122" s="28" t="s">
        <v>4</v>
      </c>
      <c r="B122" s="28" t="s">
        <v>166</v>
      </c>
      <c r="C122" s="28" t="s">
        <v>397</v>
      </c>
      <c r="D122" s="28" t="s">
        <v>397</v>
      </c>
      <c r="E122" s="28" t="s">
        <v>397</v>
      </c>
      <c r="F122" s="28">
        <v>325100</v>
      </c>
      <c r="G122" s="28" t="s">
        <v>598</v>
      </c>
      <c r="H122" s="3">
        <v>41263</v>
      </c>
      <c r="I122" s="28">
        <v>2013</v>
      </c>
      <c r="J122" s="28">
        <v>2015</v>
      </c>
      <c r="K122" s="28">
        <v>8</v>
      </c>
      <c r="L122" s="28">
        <v>39</v>
      </c>
      <c r="M122" s="28">
        <v>39</v>
      </c>
      <c r="N122" s="4">
        <v>77272</v>
      </c>
      <c r="O122" s="4">
        <v>3369393</v>
      </c>
      <c r="P122" s="28"/>
      <c r="Q122" s="5">
        <v>30000000</v>
      </c>
      <c r="R122" s="5">
        <v>30000000</v>
      </c>
      <c r="S122" s="6">
        <v>64950000</v>
      </c>
      <c r="T122" s="6">
        <v>37380412</v>
      </c>
      <c r="U122" s="6">
        <v>88644000</v>
      </c>
      <c r="V122" s="6">
        <v>23246200</v>
      </c>
      <c r="W122" s="6">
        <v>23246200</v>
      </c>
      <c r="X122" s="6">
        <v>241760.48</v>
      </c>
      <c r="Y122" s="6">
        <v>23246200</v>
      </c>
      <c r="Z122" s="6">
        <v>241760.48</v>
      </c>
      <c r="AA122" s="6">
        <v>0</v>
      </c>
      <c r="AB122" s="6">
        <v>9258461.9816000015</v>
      </c>
      <c r="AC122" s="6">
        <v>4113413.5015999996</v>
      </c>
      <c r="AD122" s="7">
        <v>0.44428691393612441</v>
      </c>
      <c r="AE122" s="6">
        <v>535222.78523999988</v>
      </c>
      <c r="AF122" s="6">
        <v>560676</v>
      </c>
      <c r="AG122" s="10" t="s">
        <v>646</v>
      </c>
      <c r="AH122" s="10" t="s">
        <v>653</v>
      </c>
      <c r="AI122" s="10" t="s">
        <v>598</v>
      </c>
      <c r="AJ122" s="10" t="s">
        <v>646</v>
      </c>
      <c r="AK122" s="10" t="s">
        <v>669</v>
      </c>
      <c r="AL122" s="10">
        <v>0</v>
      </c>
      <c r="AM122" s="10">
        <v>1</v>
      </c>
      <c r="AN122" s="10">
        <v>0</v>
      </c>
      <c r="AO122" s="10">
        <v>0</v>
      </c>
      <c r="AP122" s="10">
        <v>0</v>
      </c>
      <c r="AQ122" s="10">
        <v>63057.279999999999</v>
      </c>
      <c r="AR122" s="10">
        <v>64000</v>
      </c>
      <c r="AS122" s="10">
        <v>0</v>
      </c>
      <c r="AT122" s="10">
        <v>1</v>
      </c>
      <c r="AU122" s="10">
        <v>0</v>
      </c>
      <c r="AV122" s="10"/>
      <c r="AW122" s="8" t="s">
        <v>817</v>
      </c>
      <c r="AX122" s="8">
        <v>19171</v>
      </c>
      <c r="AY122" s="10">
        <v>0</v>
      </c>
      <c r="AZ122" s="10">
        <v>0</v>
      </c>
      <c r="BA122" s="10">
        <v>0</v>
      </c>
      <c r="BB122" s="10"/>
      <c r="BC122" s="10">
        <v>0</v>
      </c>
      <c r="BD122" s="10"/>
      <c r="BE122" s="10">
        <v>0</v>
      </c>
      <c r="BF122" s="10"/>
      <c r="BG122" s="10">
        <v>0</v>
      </c>
      <c r="BH122" s="10"/>
      <c r="BI122" s="10">
        <v>0</v>
      </c>
      <c r="BJ122" s="10"/>
      <c r="BK122" s="10">
        <v>0</v>
      </c>
      <c r="BL122" s="10"/>
      <c r="BM122" s="10">
        <v>0</v>
      </c>
      <c r="BN122" s="10"/>
      <c r="BO122" s="10">
        <v>0</v>
      </c>
      <c r="BP122" s="10"/>
      <c r="BQ122" s="10">
        <v>0</v>
      </c>
      <c r="BR122" s="10"/>
      <c r="BS122" s="10">
        <v>0</v>
      </c>
      <c r="BT122" s="10"/>
      <c r="BU122" s="10">
        <v>0</v>
      </c>
      <c r="BV122" s="10"/>
      <c r="BW122" s="10">
        <v>0</v>
      </c>
      <c r="BX122" s="10" t="s">
        <v>814</v>
      </c>
      <c r="BY122" s="10">
        <v>27615</v>
      </c>
      <c r="BZ122" s="10" t="s">
        <v>814</v>
      </c>
      <c r="CA122" s="10">
        <v>0</v>
      </c>
      <c r="CB122" s="10" t="s">
        <v>814</v>
      </c>
      <c r="CC122" s="10">
        <v>0</v>
      </c>
      <c r="CD122" s="10" t="s">
        <v>814</v>
      </c>
      <c r="CE122" s="10">
        <v>0</v>
      </c>
      <c r="CF122" s="10" t="s">
        <v>814</v>
      </c>
      <c r="CG122" s="10">
        <v>0</v>
      </c>
      <c r="CH122" s="10" t="s">
        <v>814</v>
      </c>
      <c r="CI122" s="10">
        <v>0</v>
      </c>
      <c r="CJ122" s="10" t="s">
        <v>814</v>
      </c>
      <c r="CK122" s="10">
        <v>0</v>
      </c>
      <c r="CL122" s="10" t="s">
        <v>814</v>
      </c>
      <c r="CM122" s="10">
        <v>0</v>
      </c>
      <c r="CN122" s="10" t="s">
        <v>814</v>
      </c>
      <c r="CO122" s="10">
        <v>0</v>
      </c>
      <c r="CP122" s="10">
        <v>1</v>
      </c>
      <c r="CQ122" s="10"/>
      <c r="CR122" s="10">
        <v>0.1301165</v>
      </c>
      <c r="CS122" s="10">
        <v>0</v>
      </c>
      <c r="CT122" s="10">
        <v>0</v>
      </c>
      <c r="CU122" s="10">
        <v>0</v>
      </c>
      <c r="CV122" s="10">
        <v>0</v>
      </c>
      <c r="CW122" s="27">
        <v>0</v>
      </c>
    </row>
    <row r="123" spans="1:101" ht="14" x14ac:dyDescent="0.2">
      <c r="A123" s="28" t="s">
        <v>83</v>
      </c>
      <c r="B123" s="28" t="s">
        <v>242</v>
      </c>
      <c r="C123" s="28" t="s">
        <v>398</v>
      </c>
      <c r="D123" s="28" t="s">
        <v>398</v>
      </c>
      <c r="E123" s="28" t="s">
        <v>590</v>
      </c>
      <c r="F123" s="28">
        <v>221119</v>
      </c>
      <c r="G123" s="28" t="s">
        <v>599</v>
      </c>
      <c r="H123" s="3">
        <v>41148</v>
      </c>
      <c r="I123" s="28">
        <v>2013</v>
      </c>
      <c r="J123" s="28">
        <v>2015</v>
      </c>
      <c r="K123" s="28">
        <v>7</v>
      </c>
      <c r="L123" s="28">
        <v>10</v>
      </c>
      <c r="M123" s="28">
        <v>12</v>
      </c>
      <c r="N123" s="4">
        <v>53120</v>
      </c>
      <c r="O123" s="4">
        <v>553782.38</v>
      </c>
      <c r="P123" s="28"/>
      <c r="Q123" s="5">
        <v>10000000</v>
      </c>
      <c r="R123" s="5">
        <v>10000000</v>
      </c>
      <c r="S123" s="6">
        <v>262500000</v>
      </c>
      <c r="T123" s="6">
        <v>297086489</v>
      </c>
      <c r="U123" s="6">
        <v>297086489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12093824.287999997</v>
      </c>
      <c r="AC123" s="6">
        <v>9116440.7459500022</v>
      </c>
      <c r="AD123" s="7">
        <v>0.75380959147849702</v>
      </c>
      <c r="AE123" s="6">
        <v>660541</v>
      </c>
      <c r="AF123" s="6">
        <v>398934.1829893348</v>
      </c>
      <c r="AG123" s="10" t="s">
        <v>646</v>
      </c>
      <c r="AH123" s="10" t="s">
        <v>648</v>
      </c>
      <c r="AI123" s="10" t="s">
        <v>647</v>
      </c>
      <c r="AJ123" s="10" t="s">
        <v>646</v>
      </c>
      <c r="AK123" s="10" t="s">
        <v>670</v>
      </c>
      <c r="AL123" s="10">
        <v>0</v>
      </c>
      <c r="AM123" s="10">
        <v>1</v>
      </c>
      <c r="AN123" s="10">
        <v>0</v>
      </c>
      <c r="AO123" s="10">
        <v>0</v>
      </c>
      <c r="AP123" s="10">
        <v>0</v>
      </c>
      <c r="AQ123" s="10">
        <v>41068</v>
      </c>
      <c r="AR123" s="10">
        <v>41068</v>
      </c>
      <c r="AS123" s="10">
        <v>1</v>
      </c>
      <c r="AT123" s="10">
        <v>1</v>
      </c>
      <c r="AU123" s="10">
        <v>0</v>
      </c>
      <c r="AV123" s="10"/>
      <c r="AW123" s="8" t="s">
        <v>868</v>
      </c>
      <c r="AX123" s="8">
        <v>460</v>
      </c>
      <c r="AY123" s="10">
        <v>0</v>
      </c>
      <c r="AZ123" s="10">
        <v>0</v>
      </c>
      <c r="BA123" s="10">
        <v>0</v>
      </c>
      <c r="BB123" s="10"/>
      <c r="BC123" s="10">
        <v>0</v>
      </c>
      <c r="BD123" s="10"/>
      <c r="BE123" s="10">
        <v>0</v>
      </c>
      <c r="BF123" s="10"/>
      <c r="BG123" s="10">
        <v>0</v>
      </c>
      <c r="BH123" s="10"/>
      <c r="BI123" s="10">
        <v>0</v>
      </c>
      <c r="BJ123" s="10"/>
      <c r="BK123" s="10">
        <v>0</v>
      </c>
      <c r="BL123" s="10"/>
      <c r="BM123" s="10">
        <v>0</v>
      </c>
      <c r="BN123" s="10"/>
      <c r="BO123" s="10">
        <v>0</v>
      </c>
      <c r="BP123" s="10"/>
      <c r="BQ123" s="10">
        <v>0</v>
      </c>
      <c r="BR123" s="10"/>
      <c r="BS123" s="10">
        <v>0</v>
      </c>
      <c r="BT123" s="10"/>
      <c r="BU123" s="10">
        <v>0</v>
      </c>
      <c r="BV123" s="10"/>
      <c r="BW123" s="10">
        <v>0</v>
      </c>
      <c r="BX123" s="10"/>
      <c r="BY123" s="10">
        <v>0</v>
      </c>
      <c r="BZ123" s="10"/>
      <c r="CA123" s="10">
        <v>0</v>
      </c>
      <c r="CB123" s="10"/>
      <c r="CC123" s="10">
        <v>0</v>
      </c>
      <c r="CD123" s="10"/>
      <c r="CE123" s="10">
        <v>0</v>
      </c>
      <c r="CF123" s="10"/>
      <c r="CG123" s="10">
        <v>0</v>
      </c>
      <c r="CH123" s="10"/>
      <c r="CI123" s="10">
        <v>0</v>
      </c>
      <c r="CJ123" s="10"/>
      <c r="CK123" s="10">
        <v>0</v>
      </c>
      <c r="CL123" s="10" t="s">
        <v>814</v>
      </c>
      <c r="CM123" s="10">
        <v>866420</v>
      </c>
      <c r="CN123" s="10" t="s">
        <v>814</v>
      </c>
      <c r="CO123" s="10">
        <v>319444</v>
      </c>
      <c r="CP123" s="10">
        <v>0</v>
      </c>
      <c r="CQ123" s="10"/>
      <c r="CR123" s="10">
        <v>7.2456000000000007E-2</v>
      </c>
      <c r="CS123" s="10">
        <v>1</v>
      </c>
      <c r="CT123" s="10">
        <v>0</v>
      </c>
      <c r="CU123" s="10">
        <v>0</v>
      </c>
      <c r="CV123" s="10">
        <v>0</v>
      </c>
      <c r="CW123" s="27">
        <v>0</v>
      </c>
    </row>
    <row r="124" spans="1:101" ht="14" x14ac:dyDescent="0.2">
      <c r="A124" s="28" t="s">
        <v>1</v>
      </c>
      <c r="B124" s="28" t="s">
        <v>172</v>
      </c>
      <c r="C124" s="28" t="s">
        <v>399</v>
      </c>
      <c r="D124" s="28" t="s">
        <v>399</v>
      </c>
      <c r="E124" s="28" t="s">
        <v>399</v>
      </c>
      <c r="F124" s="28">
        <v>325000</v>
      </c>
      <c r="G124" s="28" t="s">
        <v>598</v>
      </c>
      <c r="H124" s="3">
        <v>41030</v>
      </c>
      <c r="I124" s="28">
        <v>2013</v>
      </c>
      <c r="J124" s="28">
        <v>2015</v>
      </c>
      <c r="K124" s="28">
        <v>8</v>
      </c>
      <c r="L124" s="28">
        <v>10</v>
      </c>
      <c r="M124" s="28">
        <v>10</v>
      </c>
      <c r="N124" s="4">
        <v>107880</v>
      </c>
      <c r="O124" s="4">
        <v>1078800</v>
      </c>
      <c r="P124" s="28"/>
      <c r="Q124" s="5">
        <v>30000000</v>
      </c>
      <c r="R124" s="5">
        <v>30000000</v>
      </c>
      <c r="S124" s="6">
        <v>145000000</v>
      </c>
      <c r="T124" s="6">
        <v>78000000</v>
      </c>
      <c r="U124" s="6">
        <v>78000000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7538390.8184000002</v>
      </c>
      <c r="AC124" s="6">
        <v>3087341.92</v>
      </c>
      <c r="AD124" s="7">
        <v>0.40954919881101076</v>
      </c>
      <c r="AE124" s="6">
        <v>250979.34187561239</v>
      </c>
      <c r="AF124" s="6">
        <v>577548.50124387676</v>
      </c>
      <c r="AG124" s="10" t="s">
        <v>646</v>
      </c>
      <c r="AH124" s="10" t="s">
        <v>648</v>
      </c>
      <c r="AI124" s="10" t="s">
        <v>598</v>
      </c>
      <c r="AJ124" s="10" t="s">
        <v>646</v>
      </c>
      <c r="AK124" s="10" t="s">
        <v>671</v>
      </c>
      <c r="AL124" s="10">
        <v>1</v>
      </c>
      <c r="AM124" s="10">
        <v>0</v>
      </c>
      <c r="AN124" s="10">
        <v>0</v>
      </c>
      <c r="AO124" s="10">
        <v>0</v>
      </c>
      <c r="AP124" s="10">
        <v>0</v>
      </c>
      <c r="AQ124" s="10">
        <v>56102.2</v>
      </c>
      <c r="AR124" s="10">
        <v>56102.2</v>
      </c>
      <c r="AS124" s="10">
        <v>1</v>
      </c>
      <c r="AT124" s="10">
        <v>1</v>
      </c>
      <c r="AU124" s="10">
        <v>0</v>
      </c>
      <c r="AV124" s="10"/>
      <c r="AW124" s="8" t="s">
        <v>822</v>
      </c>
      <c r="AX124" s="8">
        <v>12306</v>
      </c>
      <c r="AY124" s="10">
        <v>0</v>
      </c>
      <c r="AZ124" s="10">
        <v>0</v>
      </c>
      <c r="BA124" s="10">
        <v>0</v>
      </c>
      <c r="BB124" s="10"/>
      <c r="BC124" s="10">
        <v>0</v>
      </c>
      <c r="BD124" s="10" t="s">
        <v>814</v>
      </c>
      <c r="BE124" s="10">
        <v>0</v>
      </c>
      <c r="BF124" s="10" t="s">
        <v>814</v>
      </c>
      <c r="BG124" s="10">
        <v>3019449</v>
      </c>
      <c r="BH124" s="10" t="s">
        <v>814</v>
      </c>
      <c r="BI124" s="10">
        <v>4718188</v>
      </c>
      <c r="BJ124" s="10" t="s">
        <v>814</v>
      </c>
      <c r="BK124" s="10">
        <v>8425109</v>
      </c>
      <c r="BL124" s="10" t="s">
        <v>814</v>
      </c>
      <c r="BM124" s="10">
        <v>12295814</v>
      </c>
      <c r="BN124" s="10" t="s">
        <v>814</v>
      </c>
      <c r="BO124" s="10">
        <v>10564907</v>
      </c>
      <c r="BP124" s="10" t="s">
        <v>814</v>
      </c>
      <c r="BQ124" s="10">
        <v>13150753</v>
      </c>
      <c r="BR124" s="10" t="s">
        <v>814</v>
      </c>
      <c r="BS124" s="10">
        <v>15289073</v>
      </c>
      <c r="BT124" s="10" t="s">
        <v>814</v>
      </c>
      <c r="BU124" s="10">
        <v>13860086</v>
      </c>
      <c r="BV124" s="10" t="s">
        <v>814</v>
      </c>
      <c r="BW124" s="10">
        <v>12373223</v>
      </c>
      <c r="BX124" s="10" t="s">
        <v>814</v>
      </c>
      <c r="BY124" s="10">
        <v>7901992</v>
      </c>
      <c r="BZ124" s="10" t="s">
        <v>814</v>
      </c>
      <c r="CA124" s="10">
        <v>10123233</v>
      </c>
      <c r="CB124" s="10" t="s">
        <v>814</v>
      </c>
      <c r="CC124" s="10">
        <v>1502310</v>
      </c>
      <c r="CD124" s="10" t="s">
        <v>814</v>
      </c>
      <c r="CE124" s="10">
        <v>1228315</v>
      </c>
      <c r="CF124" s="10" t="s">
        <v>814</v>
      </c>
      <c r="CG124" s="10">
        <v>1221560</v>
      </c>
      <c r="CH124" s="10" t="s">
        <v>814</v>
      </c>
      <c r="CI124" s="10">
        <v>1079058</v>
      </c>
      <c r="CJ124" s="10" t="s">
        <v>814</v>
      </c>
      <c r="CK124" s="10">
        <v>1123862</v>
      </c>
      <c r="CL124" s="10" t="s">
        <v>814</v>
      </c>
      <c r="CM124" s="10">
        <v>1321025</v>
      </c>
      <c r="CN124" s="10" t="s">
        <v>814</v>
      </c>
      <c r="CO124" s="10">
        <v>0</v>
      </c>
      <c r="CP124" s="10">
        <v>1</v>
      </c>
      <c r="CQ124" s="10"/>
      <c r="CR124" s="10">
        <v>8.1292900000000001E-2</v>
      </c>
      <c r="CS124" s="10">
        <v>0</v>
      </c>
      <c r="CT124" s="10">
        <v>0</v>
      </c>
      <c r="CU124" s="10">
        <v>0</v>
      </c>
      <c r="CV124" s="10">
        <v>0</v>
      </c>
      <c r="CW124" s="27">
        <v>0</v>
      </c>
    </row>
    <row r="125" spans="1:101" ht="14" x14ac:dyDescent="0.2">
      <c r="A125" s="28" t="s">
        <v>1</v>
      </c>
      <c r="B125" s="28" t="s">
        <v>172</v>
      </c>
      <c r="C125" s="28" t="s">
        <v>399</v>
      </c>
      <c r="D125" s="28" t="s">
        <v>399</v>
      </c>
      <c r="E125" s="28" t="s">
        <v>399</v>
      </c>
      <c r="F125" s="28">
        <v>325000</v>
      </c>
      <c r="G125" s="28" t="s">
        <v>598</v>
      </c>
      <c r="H125" s="3">
        <v>41030</v>
      </c>
      <c r="I125" s="28">
        <v>2016</v>
      </c>
      <c r="J125" s="28">
        <v>2018</v>
      </c>
      <c r="K125" s="28">
        <v>56</v>
      </c>
      <c r="L125" s="28">
        <v>0</v>
      </c>
      <c r="M125" s="28">
        <v>0</v>
      </c>
      <c r="N125" s="4">
        <v>0</v>
      </c>
      <c r="O125" s="4">
        <v>0</v>
      </c>
      <c r="P125" s="28"/>
      <c r="Q125" s="5">
        <v>30000000</v>
      </c>
      <c r="R125" s="5">
        <v>30000000</v>
      </c>
      <c r="S125" s="6">
        <v>270000000</v>
      </c>
      <c r="T125" s="6">
        <v>0</v>
      </c>
      <c r="U125" s="6">
        <v>950000000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84288356.536326334</v>
      </c>
      <c r="AC125" s="6">
        <v>63832727.058722466</v>
      </c>
      <c r="AD125" s="7">
        <v>0.75731369885248667</v>
      </c>
      <c r="AE125" s="6">
        <v>8037747.5349483509</v>
      </c>
      <c r="AF125" s="6">
        <v>8448630.6310629491</v>
      </c>
      <c r="AG125" s="10" t="s">
        <v>646</v>
      </c>
      <c r="AH125" s="10" t="s">
        <v>648</v>
      </c>
      <c r="AI125" s="10" t="s">
        <v>598</v>
      </c>
      <c r="AJ125" s="10" t="s">
        <v>646</v>
      </c>
      <c r="AK125" s="10" t="s">
        <v>671</v>
      </c>
      <c r="AL125" s="10">
        <v>1</v>
      </c>
      <c r="AM125" s="10">
        <v>0</v>
      </c>
      <c r="AN125" s="10">
        <v>0</v>
      </c>
      <c r="AO125" s="10">
        <v>0</v>
      </c>
      <c r="AP125" s="10">
        <v>0</v>
      </c>
      <c r="AQ125" s="10">
        <v>56102.2</v>
      </c>
      <c r="AR125" s="10">
        <v>56102.2</v>
      </c>
      <c r="AS125" s="10">
        <v>1</v>
      </c>
      <c r="AT125" s="10">
        <v>1</v>
      </c>
      <c r="AU125" s="10">
        <v>0</v>
      </c>
      <c r="AV125" s="10"/>
      <c r="AW125" s="8" t="s">
        <v>822</v>
      </c>
      <c r="AX125" s="8">
        <v>12306</v>
      </c>
      <c r="AY125" s="10">
        <v>0</v>
      </c>
      <c r="AZ125" s="10">
        <v>0</v>
      </c>
      <c r="BA125" s="10">
        <v>0</v>
      </c>
      <c r="BB125" s="10"/>
      <c r="BC125" s="10">
        <v>0</v>
      </c>
      <c r="BD125" s="10" t="s">
        <v>814</v>
      </c>
      <c r="BE125" s="10">
        <v>0</v>
      </c>
      <c r="BF125" s="10" t="s">
        <v>814</v>
      </c>
      <c r="BG125" s="10">
        <v>3019449</v>
      </c>
      <c r="BH125" s="10" t="s">
        <v>814</v>
      </c>
      <c r="BI125" s="10">
        <v>4718188</v>
      </c>
      <c r="BJ125" s="10" t="s">
        <v>814</v>
      </c>
      <c r="BK125" s="10">
        <v>8425109</v>
      </c>
      <c r="BL125" s="10" t="s">
        <v>814</v>
      </c>
      <c r="BM125" s="10">
        <v>12295814</v>
      </c>
      <c r="BN125" s="10" t="s">
        <v>814</v>
      </c>
      <c r="BO125" s="10">
        <v>10564907</v>
      </c>
      <c r="BP125" s="10" t="s">
        <v>814</v>
      </c>
      <c r="BQ125" s="10">
        <v>13150753</v>
      </c>
      <c r="BR125" s="10" t="s">
        <v>814</v>
      </c>
      <c r="BS125" s="10">
        <v>15289073</v>
      </c>
      <c r="BT125" s="10" t="s">
        <v>814</v>
      </c>
      <c r="BU125" s="10">
        <v>13860086</v>
      </c>
      <c r="BV125" s="10" t="s">
        <v>814</v>
      </c>
      <c r="BW125" s="10">
        <v>12373223</v>
      </c>
      <c r="BX125" s="10" t="s">
        <v>814</v>
      </c>
      <c r="BY125" s="10">
        <v>7901992</v>
      </c>
      <c r="BZ125" s="10" t="s">
        <v>814</v>
      </c>
      <c r="CA125" s="10">
        <v>10123233</v>
      </c>
      <c r="CB125" s="10" t="s">
        <v>814</v>
      </c>
      <c r="CC125" s="10">
        <v>1502310</v>
      </c>
      <c r="CD125" s="10" t="s">
        <v>814</v>
      </c>
      <c r="CE125" s="10">
        <v>1228315</v>
      </c>
      <c r="CF125" s="10" t="s">
        <v>814</v>
      </c>
      <c r="CG125" s="10">
        <v>1221560</v>
      </c>
      <c r="CH125" s="10" t="s">
        <v>814</v>
      </c>
      <c r="CI125" s="10">
        <v>1079058</v>
      </c>
      <c r="CJ125" s="10" t="s">
        <v>814</v>
      </c>
      <c r="CK125" s="10">
        <v>1123862</v>
      </c>
      <c r="CL125" s="10" t="s">
        <v>814</v>
      </c>
      <c r="CM125" s="10">
        <v>1321025</v>
      </c>
      <c r="CN125" s="10" t="s">
        <v>814</v>
      </c>
      <c r="CO125" s="10">
        <v>0</v>
      </c>
      <c r="CP125" s="10">
        <v>1</v>
      </c>
      <c r="CQ125" s="10"/>
      <c r="CR125" s="10">
        <v>0.1259189</v>
      </c>
      <c r="CS125" s="10">
        <v>0</v>
      </c>
      <c r="CT125" s="10">
        <v>0</v>
      </c>
      <c r="CU125" s="10">
        <v>0</v>
      </c>
      <c r="CV125" s="10">
        <v>0</v>
      </c>
      <c r="CW125" s="27">
        <v>0</v>
      </c>
    </row>
    <row r="126" spans="1:101" ht="14" x14ac:dyDescent="0.2">
      <c r="A126" s="28" t="s">
        <v>1</v>
      </c>
      <c r="B126" s="28" t="s">
        <v>172</v>
      </c>
      <c r="C126" s="28" t="s">
        <v>399</v>
      </c>
      <c r="D126" s="28" t="s">
        <v>399</v>
      </c>
      <c r="E126" s="28" t="s">
        <v>399</v>
      </c>
      <c r="F126" s="28">
        <v>325000</v>
      </c>
      <c r="G126" s="28" t="s">
        <v>598</v>
      </c>
      <c r="H126" s="3">
        <v>41002</v>
      </c>
      <c r="I126" s="28">
        <v>2018</v>
      </c>
      <c r="J126" s="28">
        <v>2020</v>
      </c>
      <c r="K126" s="28">
        <v>240</v>
      </c>
      <c r="L126" s="28">
        <v>0</v>
      </c>
      <c r="M126" s="28">
        <v>0</v>
      </c>
      <c r="N126" s="4">
        <v>0</v>
      </c>
      <c r="O126" s="4">
        <v>0</v>
      </c>
      <c r="P126" s="28"/>
      <c r="Q126" s="5">
        <v>30000000</v>
      </c>
      <c r="R126" s="5">
        <v>30000000</v>
      </c>
      <c r="S126" s="6">
        <v>365000000</v>
      </c>
      <c r="T126" s="6">
        <v>0</v>
      </c>
      <c r="U126" s="6">
        <v>2885000000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35359688.852799997</v>
      </c>
      <c r="AC126" s="6">
        <v>24967364.344000004</v>
      </c>
      <c r="AD126" s="7">
        <v>0.70609683382502209</v>
      </c>
      <c r="AE126" s="6">
        <v>2208952.4379420718</v>
      </c>
      <c r="AF126" s="6">
        <v>2877839.9645792884</v>
      </c>
      <c r="AG126" s="10" t="s">
        <v>646</v>
      </c>
      <c r="AH126" s="10" t="s">
        <v>648</v>
      </c>
      <c r="AI126" s="10" t="s">
        <v>598</v>
      </c>
      <c r="AJ126" s="10" t="s">
        <v>646</v>
      </c>
      <c r="AK126" s="10" t="s">
        <v>671</v>
      </c>
      <c r="AL126" s="10">
        <v>1</v>
      </c>
      <c r="AM126" s="10">
        <v>0</v>
      </c>
      <c r="AN126" s="10">
        <v>0</v>
      </c>
      <c r="AO126" s="10">
        <v>0</v>
      </c>
      <c r="AP126" s="10">
        <v>0</v>
      </c>
      <c r="AQ126" s="10">
        <v>56102.2</v>
      </c>
      <c r="AR126" s="10">
        <v>56102.2</v>
      </c>
      <c r="AS126" s="10">
        <v>1</v>
      </c>
      <c r="AT126" s="10">
        <v>1</v>
      </c>
      <c r="AU126" s="10">
        <v>0</v>
      </c>
      <c r="AV126" s="10"/>
      <c r="AW126" s="8" t="s">
        <v>822</v>
      </c>
      <c r="AX126" s="8">
        <v>12306</v>
      </c>
      <c r="AY126" s="10">
        <v>0</v>
      </c>
      <c r="AZ126" s="10">
        <v>0</v>
      </c>
      <c r="BA126" s="10">
        <v>0</v>
      </c>
      <c r="BB126" s="10"/>
      <c r="BC126" s="10">
        <v>0</v>
      </c>
      <c r="BD126" s="10" t="s">
        <v>814</v>
      </c>
      <c r="BE126" s="10">
        <v>0</v>
      </c>
      <c r="BF126" s="10" t="s">
        <v>814</v>
      </c>
      <c r="BG126" s="10">
        <v>3019449</v>
      </c>
      <c r="BH126" s="10" t="s">
        <v>814</v>
      </c>
      <c r="BI126" s="10">
        <v>4718188</v>
      </c>
      <c r="BJ126" s="10" t="s">
        <v>814</v>
      </c>
      <c r="BK126" s="10">
        <v>8425109</v>
      </c>
      <c r="BL126" s="10" t="s">
        <v>814</v>
      </c>
      <c r="BM126" s="10">
        <v>12295814</v>
      </c>
      <c r="BN126" s="10" t="s">
        <v>814</v>
      </c>
      <c r="BO126" s="10">
        <v>10564907</v>
      </c>
      <c r="BP126" s="10" t="s">
        <v>814</v>
      </c>
      <c r="BQ126" s="10">
        <v>13150753</v>
      </c>
      <c r="BR126" s="10" t="s">
        <v>814</v>
      </c>
      <c r="BS126" s="10">
        <v>15289073</v>
      </c>
      <c r="BT126" s="10" t="s">
        <v>814</v>
      </c>
      <c r="BU126" s="10">
        <v>13860086</v>
      </c>
      <c r="BV126" s="10" t="s">
        <v>814</v>
      </c>
      <c r="BW126" s="10">
        <v>12373223</v>
      </c>
      <c r="BX126" s="10" t="s">
        <v>814</v>
      </c>
      <c r="BY126" s="10">
        <v>7901992</v>
      </c>
      <c r="BZ126" s="10" t="s">
        <v>814</v>
      </c>
      <c r="CA126" s="10">
        <v>10123233</v>
      </c>
      <c r="CB126" s="10" t="s">
        <v>814</v>
      </c>
      <c r="CC126" s="10">
        <v>1502310</v>
      </c>
      <c r="CD126" s="10" t="s">
        <v>814</v>
      </c>
      <c r="CE126" s="10">
        <v>1228315</v>
      </c>
      <c r="CF126" s="10" t="s">
        <v>814</v>
      </c>
      <c r="CG126" s="10">
        <v>1221560</v>
      </c>
      <c r="CH126" s="10" t="s">
        <v>814</v>
      </c>
      <c r="CI126" s="10">
        <v>1079058</v>
      </c>
      <c r="CJ126" s="10" t="s">
        <v>814</v>
      </c>
      <c r="CK126" s="10">
        <v>1123862</v>
      </c>
      <c r="CL126" s="10" t="s">
        <v>814</v>
      </c>
      <c r="CM126" s="10">
        <v>1321025</v>
      </c>
      <c r="CN126" s="10" t="s">
        <v>814</v>
      </c>
      <c r="CO126" s="10">
        <v>0</v>
      </c>
      <c r="CP126" s="10">
        <v>1</v>
      </c>
      <c r="CQ126" s="10"/>
      <c r="CR126" s="10">
        <v>8.8473599999999999E-2</v>
      </c>
      <c r="CS126" s="10">
        <v>0</v>
      </c>
      <c r="CT126" s="10">
        <v>0</v>
      </c>
      <c r="CU126" s="10">
        <v>0</v>
      </c>
      <c r="CV126" s="10">
        <v>0</v>
      </c>
      <c r="CW126" s="27">
        <v>0</v>
      </c>
    </row>
    <row r="127" spans="1:101" ht="14" x14ac:dyDescent="0.2">
      <c r="A127" s="28" t="s">
        <v>1</v>
      </c>
      <c r="B127" s="28" t="s">
        <v>172</v>
      </c>
      <c r="C127" s="28" t="s">
        <v>400</v>
      </c>
      <c r="D127" s="28" t="s">
        <v>400</v>
      </c>
      <c r="E127" s="28" t="s">
        <v>400</v>
      </c>
      <c r="F127" s="28">
        <v>325000</v>
      </c>
      <c r="G127" s="28" t="s">
        <v>598</v>
      </c>
      <c r="H127" s="3">
        <v>41030</v>
      </c>
      <c r="I127" s="28">
        <v>2013</v>
      </c>
      <c r="J127" s="28">
        <v>2015</v>
      </c>
      <c r="K127" s="28">
        <v>8</v>
      </c>
      <c r="L127" s="28">
        <v>10</v>
      </c>
      <c r="M127" s="28">
        <v>10</v>
      </c>
      <c r="N127" s="4">
        <v>56102</v>
      </c>
      <c r="O127" s="4">
        <v>561020</v>
      </c>
      <c r="P127" s="28"/>
      <c r="Q127" s="5">
        <v>30000000</v>
      </c>
      <c r="R127" s="5">
        <v>30000000</v>
      </c>
      <c r="S127" s="6">
        <v>150000000</v>
      </c>
      <c r="T127" s="6">
        <v>43000000</v>
      </c>
      <c r="U127" s="6">
        <v>150000000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12849842.262399998</v>
      </c>
      <c r="AC127" s="6">
        <v>6938871.3575999998</v>
      </c>
      <c r="AD127" s="7">
        <v>0.53999661753855721</v>
      </c>
      <c r="AE127" s="6">
        <v>546961.3401373853</v>
      </c>
      <c r="AF127" s="6">
        <v>1449643.6394099328</v>
      </c>
      <c r="AG127" s="10" t="s">
        <v>646</v>
      </c>
      <c r="AH127" s="10" t="s">
        <v>648</v>
      </c>
      <c r="AI127" s="10" t="s">
        <v>598</v>
      </c>
      <c r="AJ127" s="10" t="s">
        <v>646</v>
      </c>
      <c r="AK127" s="10" t="s">
        <v>671</v>
      </c>
      <c r="AL127" s="10">
        <v>1</v>
      </c>
      <c r="AM127" s="10">
        <v>0</v>
      </c>
      <c r="AN127" s="10">
        <v>0</v>
      </c>
      <c r="AO127" s="10">
        <v>0</v>
      </c>
      <c r="AP127" s="10">
        <v>0</v>
      </c>
      <c r="AQ127" s="10">
        <v>56102.2</v>
      </c>
      <c r="AR127" s="10">
        <v>56102.2</v>
      </c>
      <c r="AS127" s="10">
        <v>1</v>
      </c>
      <c r="AT127" s="10">
        <v>1</v>
      </c>
      <c r="AU127" s="10">
        <v>0</v>
      </c>
      <c r="AV127" s="10"/>
      <c r="AW127" s="8" t="s">
        <v>822</v>
      </c>
      <c r="AX127" s="8">
        <v>12306</v>
      </c>
      <c r="AY127" s="10">
        <v>0</v>
      </c>
      <c r="AZ127" s="10">
        <v>0</v>
      </c>
      <c r="BA127" s="10">
        <v>0</v>
      </c>
      <c r="BB127" s="10"/>
      <c r="BC127" s="10">
        <v>0</v>
      </c>
      <c r="BD127" s="10" t="s">
        <v>814</v>
      </c>
      <c r="BE127" s="10">
        <v>0</v>
      </c>
      <c r="BF127" s="10" t="s">
        <v>814</v>
      </c>
      <c r="BG127" s="10">
        <v>3019449</v>
      </c>
      <c r="BH127" s="10" t="s">
        <v>814</v>
      </c>
      <c r="BI127" s="10">
        <v>4718188</v>
      </c>
      <c r="BJ127" s="10" t="s">
        <v>814</v>
      </c>
      <c r="BK127" s="10">
        <v>8425109</v>
      </c>
      <c r="BL127" s="10" t="s">
        <v>814</v>
      </c>
      <c r="BM127" s="10">
        <v>12295814</v>
      </c>
      <c r="BN127" s="10" t="s">
        <v>814</v>
      </c>
      <c r="BO127" s="10">
        <v>10564907</v>
      </c>
      <c r="BP127" s="10" t="s">
        <v>814</v>
      </c>
      <c r="BQ127" s="10">
        <v>13150753</v>
      </c>
      <c r="BR127" s="10" t="s">
        <v>814</v>
      </c>
      <c r="BS127" s="10">
        <v>15289073</v>
      </c>
      <c r="BT127" s="10" t="s">
        <v>814</v>
      </c>
      <c r="BU127" s="10">
        <v>13860086</v>
      </c>
      <c r="BV127" s="10" t="s">
        <v>814</v>
      </c>
      <c r="BW127" s="10">
        <v>12373223</v>
      </c>
      <c r="BX127" s="10" t="s">
        <v>814</v>
      </c>
      <c r="BY127" s="10">
        <v>7901992</v>
      </c>
      <c r="BZ127" s="10" t="s">
        <v>814</v>
      </c>
      <c r="CA127" s="10">
        <v>10123233</v>
      </c>
      <c r="CB127" s="10" t="s">
        <v>814</v>
      </c>
      <c r="CC127" s="10">
        <v>1502310</v>
      </c>
      <c r="CD127" s="10" t="s">
        <v>814</v>
      </c>
      <c r="CE127" s="10">
        <v>1228315</v>
      </c>
      <c r="CF127" s="10" t="s">
        <v>814</v>
      </c>
      <c r="CG127" s="10">
        <v>1221560</v>
      </c>
      <c r="CH127" s="10" t="s">
        <v>814</v>
      </c>
      <c r="CI127" s="10">
        <v>1079058</v>
      </c>
      <c r="CJ127" s="10" t="s">
        <v>814</v>
      </c>
      <c r="CK127" s="10">
        <v>1123862</v>
      </c>
      <c r="CL127" s="10" t="s">
        <v>814</v>
      </c>
      <c r="CM127" s="10">
        <v>1321025</v>
      </c>
      <c r="CN127" s="10" t="s">
        <v>814</v>
      </c>
      <c r="CO127" s="10">
        <v>0</v>
      </c>
      <c r="CP127" s="10">
        <v>1</v>
      </c>
      <c r="CQ127" s="10"/>
      <c r="CR127" s="10">
        <v>7.8825599999999996E-2</v>
      </c>
      <c r="CS127" s="10">
        <v>0</v>
      </c>
      <c r="CT127" s="10">
        <v>0</v>
      </c>
      <c r="CU127" s="10">
        <v>0</v>
      </c>
      <c r="CV127" s="10">
        <v>0</v>
      </c>
      <c r="CW127" s="27">
        <v>0</v>
      </c>
    </row>
    <row r="128" spans="1:101" ht="14" x14ac:dyDescent="0.2">
      <c r="A128" s="28" t="s">
        <v>3</v>
      </c>
      <c r="B128" s="28" t="s">
        <v>243</v>
      </c>
      <c r="C128" s="28" t="s">
        <v>312</v>
      </c>
      <c r="D128" s="28" t="s">
        <v>312</v>
      </c>
      <c r="E128" s="28" t="s">
        <v>312</v>
      </c>
      <c r="F128" s="28">
        <v>325120</v>
      </c>
      <c r="G128" s="28" t="s">
        <v>598</v>
      </c>
      <c r="H128" s="3">
        <v>41144</v>
      </c>
      <c r="I128" s="28">
        <v>2013</v>
      </c>
      <c r="J128" s="28">
        <v>2015</v>
      </c>
      <c r="K128" s="28">
        <v>6</v>
      </c>
      <c r="L128" s="28">
        <v>6</v>
      </c>
      <c r="M128" s="28">
        <v>6</v>
      </c>
      <c r="N128" s="4">
        <v>73045</v>
      </c>
      <c r="O128" s="4">
        <v>438270</v>
      </c>
      <c r="P128" s="28"/>
      <c r="Q128" s="5">
        <v>30000000</v>
      </c>
      <c r="R128" s="5">
        <v>30000000</v>
      </c>
      <c r="S128" s="6">
        <v>221610000</v>
      </c>
      <c r="T128" s="6">
        <v>239555300</v>
      </c>
      <c r="U128" s="6">
        <v>239555300</v>
      </c>
      <c r="V128" s="6">
        <v>160678000</v>
      </c>
      <c r="W128" s="6">
        <v>158766300</v>
      </c>
      <c r="X128" s="6">
        <v>1651169.52</v>
      </c>
      <c r="Y128" s="6">
        <v>158766300</v>
      </c>
      <c r="Z128" s="6">
        <v>1651169.52</v>
      </c>
      <c r="AA128" s="6">
        <v>0</v>
      </c>
      <c r="AB128" s="6">
        <v>25455890.385640003</v>
      </c>
      <c r="AC128" s="6">
        <v>17370444.904800002</v>
      </c>
      <c r="AD128" s="7">
        <v>0.6823742812232918</v>
      </c>
      <c r="AE128" s="6">
        <v>7676941.9948000014</v>
      </c>
      <c r="AF128" s="6">
        <v>2037389</v>
      </c>
      <c r="AG128" s="10" t="s">
        <v>646</v>
      </c>
      <c r="AH128" s="10" t="s">
        <v>648</v>
      </c>
      <c r="AI128" s="10" t="s">
        <v>598</v>
      </c>
      <c r="AJ128" s="10" t="s">
        <v>646</v>
      </c>
      <c r="AK128" s="10" t="s">
        <v>672</v>
      </c>
      <c r="AL128" s="10">
        <v>1</v>
      </c>
      <c r="AM128" s="10">
        <v>0</v>
      </c>
      <c r="AN128" s="10">
        <v>0</v>
      </c>
      <c r="AO128" s="10">
        <v>0</v>
      </c>
      <c r="AP128" s="10">
        <v>0</v>
      </c>
      <c r="AQ128" s="10">
        <v>63057.279999999999</v>
      </c>
      <c r="AR128" s="10">
        <v>63057.279999999999</v>
      </c>
      <c r="AS128" s="10">
        <v>1</v>
      </c>
      <c r="AT128" s="10">
        <v>1</v>
      </c>
      <c r="AU128" s="10">
        <v>0</v>
      </c>
      <c r="AV128" s="10"/>
      <c r="AW128" s="8" t="s">
        <v>816</v>
      </c>
      <c r="AX128" s="8">
        <v>8826</v>
      </c>
      <c r="AY128" s="10">
        <v>0</v>
      </c>
      <c r="AZ128" s="10">
        <v>0</v>
      </c>
      <c r="BA128" s="10">
        <v>0</v>
      </c>
      <c r="BB128" s="10"/>
      <c r="BC128" s="10">
        <v>0</v>
      </c>
      <c r="BD128" s="10"/>
      <c r="BE128" s="10">
        <v>0</v>
      </c>
      <c r="BF128" s="10"/>
      <c r="BG128" s="10">
        <v>0</v>
      </c>
      <c r="BH128" s="10"/>
      <c r="BI128" s="10">
        <v>0</v>
      </c>
      <c r="BJ128" s="10"/>
      <c r="BK128" s="10">
        <v>0</v>
      </c>
      <c r="BL128" s="10"/>
      <c r="BM128" s="10">
        <v>0</v>
      </c>
      <c r="BN128" s="10"/>
      <c r="BO128" s="10">
        <v>0</v>
      </c>
      <c r="BP128" s="10"/>
      <c r="BQ128" s="10">
        <v>0</v>
      </c>
      <c r="BR128" s="10"/>
      <c r="BS128" s="10">
        <v>0</v>
      </c>
      <c r="BT128" s="10"/>
      <c r="BU128" s="10">
        <v>0</v>
      </c>
      <c r="BV128" s="10"/>
      <c r="BW128" s="10">
        <v>0</v>
      </c>
      <c r="BX128" s="10" t="s">
        <v>814</v>
      </c>
      <c r="BY128" s="10">
        <v>0</v>
      </c>
      <c r="BZ128" s="10" t="s">
        <v>814</v>
      </c>
      <c r="CA128" s="10">
        <v>0</v>
      </c>
      <c r="CB128" s="10" t="s">
        <v>814</v>
      </c>
      <c r="CC128" s="10">
        <v>0</v>
      </c>
      <c r="CD128" s="10" t="s">
        <v>814</v>
      </c>
      <c r="CE128" s="10">
        <v>0</v>
      </c>
      <c r="CF128" s="10" t="s">
        <v>814</v>
      </c>
      <c r="CG128" s="10">
        <v>0</v>
      </c>
      <c r="CH128" s="10" t="s">
        <v>814</v>
      </c>
      <c r="CI128" s="10">
        <v>0</v>
      </c>
      <c r="CJ128" s="10" t="s">
        <v>814</v>
      </c>
      <c r="CK128" s="10">
        <v>0</v>
      </c>
      <c r="CL128" s="10" t="s">
        <v>814</v>
      </c>
      <c r="CM128" s="10">
        <v>0</v>
      </c>
      <c r="CN128" s="10" t="s">
        <v>814</v>
      </c>
      <c r="CO128" s="10">
        <v>0</v>
      </c>
      <c r="CP128" s="10">
        <v>1</v>
      </c>
      <c r="CQ128" s="10"/>
      <c r="CR128" s="10">
        <v>0.44195430000000002</v>
      </c>
      <c r="CS128" s="10">
        <v>0</v>
      </c>
      <c r="CT128" s="10">
        <v>0</v>
      </c>
      <c r="CU128" s="10">
        <v>0</v>
      </c>
      <c r="CV128" s="10">
        <v>1</v>
      </c>
      <c r="CW128" s="27">
        <v>0</v>
      </c>
    </row>
    <row r="129" spans="1:101" ht="14" x14ac:dyDescent="0.2">
      <c r="A129" s="28" t="s">
        <v>95</v>
      </c>
      <c r="B129" s="28" t="s">
        <v>244</v>
      </c>
      <c r="C129" s="28" t="s">
        <v>401</v>
      </c>
      <c r="D129" s="28" t="s">
        <v>401</v>
      </c>
      <c r="E129" s="28" t="s">
        <v>401</v>
      </c>
      <c r="F129" s="28">
        <v>221115</v>
      </c>
      <c r="G129" s="28" t="s">
        <v>599</v>
      </c>
      <c r="H129" s="3">
        <v>41078</v>
      </c>
      <c r="I129" s="28">
        <v>2013</v>
      </c>
      <c r="J129" s="28">
        <v>2015</v>
      </c>
      <c r="K129" s="28">
        <v>8</v>
      </c>
      <c r="L129" s="28">
        <v>8</v>
      </c>
      <c r="M129" s="28">
        <v>10</v>
      </c>
      <c r="N129" s="4">
        <v>43569</v>
      </c>
      <c r="O129" s="4">
        <v>151971</v>
      </c>
      <c r="P129" s="28"/>
      <c r="Q129" s="5">
        <v>10000000</v>
      </c>
      <c r="R129" s="5">
        <v>10000000</v>
      </c>
      <c r="S129" s="6">
        <v>218409000</v>
      </c>
      <c r="T129" s="6">
        <v>179746356</v>
      </c>
      <c r="U129" s="6">
        <v>199584096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16206721.061847916</v>
      </c>
      <c r="AC129" s="6">
        <v>12539086.101041643</v>
      </c>
      <c r="AD129" s="7">
        <v>0.7736966690047985</v>
      </c>
      <c r="AE129" s="6">
        <v>793364.60000000021</v>
      </c>
      <c r="AF129" s="6">
        <v>650466.36184242368</v>
      </c>
      <c r="AG129" s="10" t="s">
        <v>646</v>
      </c>
      <c r="AH129" s="10" t="s">
        <v>648</v>
      </c>
      <c r="AI129" s="10" t="s">
        <v>647</v>
      </c>
      <c r="AJ129" s="10" t="s">
        <v>646</v>
      </c>
      <c r="AK129" s="10" t="s">
        <v>673</v>
      </c>
      <c r="AL129" s="10">
        <v>0</v>
      </c>
      <c r="AM129" s="10">
        <v>1</v>
      </c>
      <c r="AN129" s="10">
        <v>0</v>
      </c>
      <c r="AO129" s="10">
        <v>0</v>
      </c>
      <c r="AP129" s="10">
        <v>0</v>
      </c>
      <c r="AQ129" s="10">
        <v>39376.480000000003</v>
      </c>
      <c r="AR129" s="10">
        <v>39376.480000000003</v>
      </c>
      <c r="AS129" s="10">
        <v>0</v>
      </c>
      <c r="AT129" s="10">
        <v>1</v>
      </c>
      <c r="AU129" s="10">
        <v>0</v>
      </c>
      <c r="AV129" s="10"/>
      <c r="AW129" s="8" t="s">
        <v>873</v>
      </c>
      <c r="AX129" s="8">
        <v>591</v>
      </c>
      <c r="AY129" s="10">
        <v>0</v>
      </c>
      <c r="AZ129" s="10">
        <v>0</v>
      </c>
      <c r="BA129" s="10">
        <v>0</v>
      </c>
      <c r="BB129" s="10"/>
      <c r="BC129" s="10">
        <v>0</v>
      </c>
      <c r="BD129" s="10"/>
      <c r="BE129" s="10">
        <v>0</v>
      </c>
      <c r="BF129" s="10"/>
      <c r="BG129" s="10">
        <v>0</v>
      </c>
      <c r="BH129" s="10"/>
      <c r="BI129" s="10">
        <v>0</v>
      </c>
      <c r="BJ129" s="10"/>
      <c r="BK129" s="10">
        <v>0</v>
      </c>
      <c r="BL129" s="10"/>
      <c r="BM129" s="10">
        <v>0</v>
      </c>
      <c r="BN129" s="10"/>
      <c r="BO129" s="10">
        <v>0</v>
      </c>
      <c r="BP129" s="10"/>
      <c r="BQ129" s="10">
        <v>0</v>
      </c>
      <c r="BR129" s="10"/>
      <c r="BS129" s="10">
        <v>0</v>
      </c>
      <c r="BT129" s="10"/>
      <c r="BU129" s="10">
        <v>0</v>
      </c>
      <c r="BV129" s="10"/>
      <c r="BW129" s="10">
        <v>0</v>
      </c>
      <c r="BX129" s="10"/>
      <c r="BY129" s="10">
        <v>0</v>
      </c>
      <c r="BZ129" s="10"/>
      <c r="CA129" s="10">
        <v>0</v>
      </c>
      <c r="CB129" s="10"/>
      <c r="CC129" s="10">
        <v>0</v>
      </c>
      <c r="CD129" s="10"/>
      <c r="CE129" s="10">
        <v>0</v>
      </c>
      <c r="CF129" s="10"/>
      <c r="CG129" s="10">
        <v>0</v>
      </c>
      <c r="CH129" s="10"/>
      <c r="CI129" s="10">
        <v>0</v>
      </c>
      <c r="CJ129" s="10"/>
      <c r="CK129" s="10">
        <v>0</v>
      </c>
      <c r="CL129" s="10"/>
      <c r="CM129" s="10">
        <v>0</v>
      </c>
      <c r="CN129" s="10" t="s">
        <v>814</v>
      </c>
      <c r="CO129" s="10">
        <v>42884</v>
      </c>
      <c r="CP129" s="10">
        <v>0</v>
      </c>
      <c r="CQ129" s="10"/>
      <c r="CR129" s="10">
        <v>6.3271400000000005E-2</v>
      </c>
      <c r="CS129" s="10">
        <v>1</v>
      </c>
      <c r="CT129" s="10">
        <v>0</v>
      </c>
      <c r="CU129" s="10">
        <v>0</v>
      </c>
      <c r="CV129" s="10">
        <v>0</v>
      </c>
    </row>
    <row r="130" spans="1:101" ht="14" x14ac:dyDescent="0.2">
      <c r="A130" s="28" t="s">
        <v>4</v>
      </c>
      <c r="B130" s="28" t="s">
        <v>243</v>
      </c>
      <c r="C130" s="28" t="s">
        <v>402</v>
      </c>
      <c r="D130" s="28" t="s">
        <v>402</v>
      </c>
      <c r="E130" s="28" t="s">
        <v>591</v>
      </c>
      <c r="F130" s="28">
        <v>325120</v>
      </c>
      <c r="G130" s="28" t="s">
        <v>598</v>
      </c>
      <c r="H130" s="3">
        <v>41263</v>
      </c>
      <c r="I130" s="28">
        <v>2013</v>
      </c>
      <c r="J130" s="28">
        <v>2015</v>
      </c>
      <c r="K130" s="28">
        <v>8</v>
      </c>
      <c r="L130" s="28">
        <v>43</v>
      </c>
      <c r="M130" s="28">
        <v>44</v>
      </c>
      <c r="N130" s="4">
        <v>98342</v>
      </c>
      <c r="O130" s="4">
        <v>4494517</v>
      </c>
      <c r="P130" s="28"/>
      <c r="Q130" s="5">
        <v>30000000</v>
      </c>
      <c r="R130" s="5">
        <v>30000000</v>
      </c>
      <c r="S130" s="6">
        <v>202000000</v>
      </c>
      <c r="T130" s="6">
        <v>234522523</v>
      </c>
      <c r="U130" s="6">
        <v>234522523</v>
      </c>
      <c r="V130" s="6">
        <v>119032480</v>
      </c>
      <c r="W130" s="6">
        <v>117609280</v>
      </c>
      <c r="X130" s="6">
        <v>1223136.5120000001</v>
      </c>
      <c r="Y130" s="6">
        <v>117609280</v>
      </c>
      <c r="Z130" s="6">
        <v>1223136.5120000001</v>
      </c>
      <c r="AA130" s="6">
        <v>0</v>
      </c>
      <c r="AB130" s="6">
        <v>15106627.007948626</v>
      </c>
      <c r="AC130" s="6">
        <v>8671117.1220210642</v>
      </c>
      <c r="AD130" s="7">
        <v>0.57399425546540594</v>
      </c>
      <c r="AE130" s="6">
        <v>1166004.2042840794</v>
      </c>
      <c r="AF130" s="6">
        <v>923451</v>
      </c>
      <c r="AG130" s="10" t="s">
        <v>646</v>
      </c>
      <c r="AH130" s="10" t="s">
        <v>655</v>
      </c>
      <c r="AI130" s="10" t="s">
        <v>598</v>
      </c>
      <c r="AJ130" s="10" t="s">
        <v>646</v>
      </c>
      <c r="AK130" s="10" t="s">
        <v>674</v>
      </c>
      <c r="AL130" s="10">
        <v>0</v>
      </c>
      <c r="AM130" s="10">
        <v>1</v>
      </c>
      <c r="AN130" s="10">
        <v>0</v>
      </c>
      <c r="AO130" s="10">
        <v>0</v>
      </c>
      <c r="AP130" s="10">
        <v>0</v>
      </c>
      <c r="AQ130" s="10">
        <v>63057.279999999999</v>
      </c>
      <c r="AR130" s="10">
        <v>90000</v>
      </c>
      <c r="AS130" s="10">
        <v>0</v>
      </c>
      <c r="AT130" s="10">
        <v>1</v>
      </c>
      <c r="AU130" s="10">
        <v>1</v>
      </c>
      <c r="AV130" s="10"/>
      <c r="AW130" s="8" t="s">
        <v>817</v>
      </c>
      <c r="AX130" s="8">
        <v>19171</v>
      </c>
      <c r="AY130" s="10">
        <v>0</v>
      </c>
      <c r="AZ130" s="10">
        <v>0</v>
      </c>
      <c r="BA130" s="10">
        <v>0</v>
      </c>
      <c r="BB130" s="10"/>
      <c r="BC130" s="10">
        <v>0</v>
      </c>
      <c r="BD130" s="10"/>
      <c r="BE130" s="10">
        <v>0</v>
      </c>
      <c r="BF130" s="10"/>
      <c r="BG130" s="10">
        <v>0</v>
      </c>
      <c r="BH130" s="10"/>
      <c r="BI130" s="10">
        <v>0</v>
      </c>
      <c r="BJ130" s="10"/>
      <c r="BK130" s="10">
        <v>0</v>
      </c>
      <c r="BL130" s="10"/>
      <c r="BM130" s="10">
        <v>0</v>
      </c>
      <c r="BN130" s="10"/>
      <c r="BO130" s="10">
        <v>0</v>
      </c>
      <c r="BP130" s="10"/>
      <c r="BQ130" s="10">
        <v>0</v>
      </c>
      <c r="BR130" s="10"/>
      <c r="BS130" s="10">
        <v>0</v>
      </c>
      <c r="BT130" s="10"/>
      <c r="BU130" s="10">
        <v>0</v>
      </c>
      <c r="BV130" s="10"/>
      <c r="BW130" s="10">
        <v>0</v>
      </c>
      <c r="BX130" s="10" t="s">
        <v>814</v>
      </c>
      <c r="BY130" s="10">
        <v>27615</v>
      </c>
      <c r="BZ130" s="10" t="s">
        <v>814</v>
      </c>
      <c r="CA130" s="10">
        <v>0</v>
      </c>
      <c r="CB130" s="10" t="s">
        <v>814</v>
      </c>
      <c r="CC130" s="10">
        <v>0</v>
      </c>
      <c r="CD130" s="10" t="s">
        <v>814</v>
      </c>
      <c r="CE130" s="10">
        <v>0</v>
      </c>
      <c r="CF130" s="10" t="s">
        <v>814</v>
      </c>
      <c r="CG130" s="10">
        <v>0</v>
      </c>
      <c r="CH130" s="10" t="s">
        <v>814</v>
      </c>
      <c r="CI130" s="10">
        <v>0</v>
      </c>
      <c r="CJ130" s="10" t="s">
        <v>814</v>
      </c>
      <c r="CK130" s="10">
        <v>0</v>
      </c>
      <c r="CL130" s="10" t="s">
        <v>814</v>
      </c>
      <c r="CM130" s="10">
        <v>0</v>
      </c>
      <c r="CN130" s="10" t="s">
        <v>814</v>
      </c>
      <c r="CO130" s="10">
        <v>0</v>
      </c>
      <c r="CP130" s="10">
        <v>1</v>
      </c>
      <c r="CQ130" s="10"/>
      <c r="CR130" s="10">
        <v>0.1344699</v>
      </c>
      <c r="CS130" s="10">
        <v>0</v>
      </c>
      <c r="CT130" s="10">
        <v>0</v>
      </c>
      <c r="CU130" s="10">
        <v>0</v>
      </c>
      <c r="CV130" s="10">
        <v>1</v>
      </c>
    </row>
    <row r="131" spans="1:101" ht="14" x14ac:dyDescent="0.2">
      <c r="A131" s="28" t="s">
        <v>96</v>
      </c>
      <c r="B131" s="28" t="s">
        <v>245</v>
      </c>
      <c r="C131" s="28" t="s">
        <v>403</v>
      </c>
      <c r="D131" s="28" t="s">
        <v>403</v>
      </c>
      <c r="E131" s="28" t="s">
        <v>403</v>
      </c>
      <c r="F131" s="28">
        <v>325000</v>
      </c>
      <c r="G131" s="28" t="s">
        <v>598</v>
      </c>
      <c r="H131" s="3">
        <v>41169</v>
      </c>
      <c r="I131" s="28">
        <v>2013</v>
      </c>
      <c r="J131" s="28">
        <v>2015</v>
      </c>
      <c r="K131" s="28">
        <v>20</v>
      </c>
      <c r="L131" s="28">
        <v>0</v>
      </c>
      <c r="M131" s="28">
        <v>0</v>
      </c>
      <c r="N131" s="4">
        <v>0</v>
      </c>
      <c r="O131" s="4">
        <v>0</v>
      </c>
      <c r="P131" s="28"/>
      <c r="Q131" s="5">
        <v>10000000</v>
      </c>
      <c r="R131" s="5">
        <v>10000000</v>
      </c>
      <c r="S131" s="6">
        <v>89991000</v>
      </c>
      <c r="T131" s="6">
        <v>61508300</v>
      </c>
      <c r="U131" s="6">
        <v>122000000</v>
      </c>
      <c r="V131" s="6">
        <v>111314</v>
      </c>
      <c r="W131" s="6">
        <v>111314</v>
      </c>
      <c r="X131" s="6">
        <v>1157.6656</v>
      </c>
      <c r="Y131" s="6">
        <v>111314</v>
      </c>
      <c r="Z131" s="6">
        <v>1157.6656</v>
      </c>
      <c r="AA131" s="6">
        <v>0</v>
      </c>
      <c r="AB131" s="6">
        <v>10181398.656000001</v>
      </c>
      <c r="AC131" s="6">
        <v>7094153.0192000009</v>
      </c>
      <c r="AD131" s="7">
        <v>0.69677588108381794</v>
      </c>
      <c r="AE131" s="6">
        <v>813780.42698344518</v>
      </c>
      <c r="AF131" s="6">
        <v>73349.919020350048</v>
      </c>
      <c r="AG131" s="10" t="s">
        <v>646</v>
      </c>
      <c r="AH131" s="10" t="s">
        <v>648</v>
      </c>
      <c r="AI131" s="10" t="s">
        <v>647</v>
      </c>
      <c r="AJ131" s="10" t="s">
        <v>646</v>
      </c>
      <c r="AK131" s="10" t="s">
        <v>675</v>
      </c>
      <c r="AL131" s="10">
        <v>0</v>
      </c>
      <c r="AM131" s="10">
        <v>1</v>
      </c>
      <c r="AN131" s="10">
        <v>0</v>
      </c>
      <c r="AO131" s="10">
        <v>0</v>
      </c>
      <c r="AP131" s="10">
        <v>0</v>
      </c>
      <c r="AQ131" s="10">
        <v>35944.480000000003</v>
      </c>
      <c r="AR131" s="10">
        <v>35944.480000000003</v>
      </c>
      <c r="AS131" s="10">
        <v>1</v>
      </c>
      <c r="AT131" s="10">
        <v>1</v>
      </c>
      <c r="AU131" s="10">
        <v>0</v>
      </c>
      <c r="AV131" s="10"/>
      <c r="AW131" s="8" t="s">
        <v>874</v>
      </c>
      <c r="AX131" s="8">
        <v>1368</v>
      </c>
      <c r="AY131" s="10">
        <v>0</v>
      </c>
      <c r="AZ131" s="10">
        <v>0</v>
      </c>
      <c r="BA131" s="10">
        <v>0</v>
      </c>
      <c r="BB131" s="10"/>
      <c r="BC131" s="10">
        <v>0</v>
      </c>
      <c r="BD131" s="10"/>
      <c r="BE131" s="10">
        <v>0</v>
      </c>
      <c r="BF131" s="10"/>
      <c r="BG131" s="10">
        <v>0</v>
      </c>
      <c r="BH131" s="10"/>
      <c r="BI131" s="10">
        <v>0</v>
      </c>
      <c r="BJ131" s="10"/>
      <c r="BK131" s="10">
        <v>0</v>
      </c>
      <c r="BL131" s="10"/>
      <c r="BM131" s="10">
        <v>0</v>
      </c>
      <c r="BN131" s="10"/>
      <c r="BO131" s="10">
        <v>0</v>
      </c>
      <c r="BP131" s="10"/>
      <c r="BQ131" s="10">
        <v>0</v>
      </c>
      <c r="BR131" s="10"/>
      <c r="BS131" s="10">
        <v>0</v>
      </c>
      <c r="BT131" s="10"/>
      <c r="BU131" s="10">
        <v>0</v>
      </c>
      <c r="BV131" s="10"/>
      <c r="BW131" s="10">
        <v>0</v>
      </c>
      <c r="BX131" s="10"/>
      <c r="BY131" s="10">
        <v>0</v>
      </c>
      <c r="BZ131" s="10" t="s">
        <v>814</v>
      </c>
      <c r="CA131" s="10">
        <v>0</v>
      </c>
      <c r="CB131" s="10" t="s">
        <v>814</v>
      </c>
      <c r="CC131" s="10">
        <v>432741</v>
      </c>
      <c r="CD131" s="10" t="s">
        <v>814</v>
      </c>
      <c r="CE131" s="10">
        <v>0</v>
      </c>
      <c r="CF131" s="10" t="s">
        <v>814</v>
      </c>
      <c r="CG131" s="10">
        <v>111326</v>
      </c>
      <c r="CH131" s="10" t="s">
        <v>814</v>
      </c>
      <c r="CI131" s="10">
        <v>0</v>
      </c>
      <c r="CJ131" s="10" t="s">
        <v>814</v>
      </c>
      <c r="CK131" s="10">
        <v>0</v>
      </c>
      <c r="CL131" s="10" t="s">
        <v>814</v>
      </c>
      <c r="CM131" s="10">
        <v>0</v>
      </c>
      <c r="CN131" s="10" t="s">
        <v>814</v>
      </c>
      <c r="CO131" s="10">
        <v>0</v>
      </c>
      <c r="CP131" s="10">
        <v>1</v>
      </c>
      <c r="CQ131" s="10"/>
      <c r="CR131" s="10">
        <v>0.11471140000000001</v>
      </c>
      <c r="CS131" s="10">
        <v>0</v>
      </c>
      <c r="CT131" s="10">
        <v>0</v>
      </c>
      <c r="CU131" s="10">
        <v>0</v>
      </c>
      <c r="CV131" s="10">
        <v>0</v>
      </c>
      <c r="CW131" s="27">
        <v>0</v>
      </c>
    </row>
    <row r="132" spans="1:101" ht="14" x14ac:dyDescent="0.2">
      <c r="A132" s="28" t="s">
        <v>97</v>
      </c>
      <c r="B132" s="28" t="s">
        <v>246</v>
      </c>
      <c r="C132" s="28" t="s">
        <v>393</v>
      </c>
      <c r="D132" s="28" t="s">
        <v>393</v>
      </c>
      <c r="E132" s="28" t="s">
        <v>592</v>
      </c>
      <c r="F132" s="28">
        <v>325110</v>
      </c>
      <c r="G132" s="28" t="s">
        <v>598</v>
      </c>
      <c r="H132" s="3">
        <v>41190</v>
      </c>
      <c r="I132" s="28">
        <v>2013</v>
      </c>
      <c r="J132" s="28">
        <v>2015</v>
      </c>
      <c r="K132" s="28">
        <v>10</v>
      </c>
      <c r="L132" s="28">
        <v>12</v>
      </c>
      <c r="M132" s="28">
        <v>12</v>
      </c>
      <c r="N132" s="4">
        <v>58974</v>
      </c>
      <c r="O132" s="4">
        <v>707688</v>
      </c>
      <c r="P132" s="28"/>
      <c r="Q132" s="5">
        <v>30000000</v>
      </c>
      <c r="R132" s="5">
        <v>30000000</v>
      </c>
      <c r="S132" s="6">
        <v>80000000</v>
      </c>
      <c r="T132" s="6">
        <v>123679153</v>
      </c>
      <c r="U132" s="6">
        <v>323679153</v>
      </c>
      <c r="V132" s="6">
        <v>35035000</v>
      </c>
      <c r="W132" s="6">
        <v>35035000</v>
      </c>
      <c r="X132" s="6">
        <v>364364</v>
      </c>
      <c r="Y132" s="6">
        <v>35035000</v>
      </c>
      <c r="Z132" s="6">
        <v>364364</v>
      </c>
      <c r="AA132" s="6">
        <v>0</v>
      </c>
      <c r="AB132" s="6">
        <v>17969432.704599999</v>
      </c>
      <c r="AC132" s="6">
        <v>10246444</v>
      </c>
      <c r="AD132" s="7">
        <v>0.57021521872401737</v>
      </c>
      <c r="AE132" s="6">
        <v>1865003</v>
      </c>
      <c r="AF132" s="6">
        <v>800444.05990711926</v>
      </c>
      <c r="AG132" s="10" t="s">
        <v>646</v>
      </c>
      <c r="AH132" s="10" t="s">
        <v>648</v>
      </c>
      <c r="AI132" s="10" t="s">
        <v>598</v>
      </c>
      <c r="AJ132" s="10" t="s">
        <v>646</v>
      </c>
      <c r="AK132" s="10" t="s">
        <v>676</v>
      </c>
      <c r="AL132" s="10">
        <v>0</v>
      </c>
      <c r="AM132" s="10">
        <v>1</v>
      </c>
      <c r="AN132" s="10">
        <v>0</v>
      </c>
      <c r="AO132" s="10">
        <v>0</v>
      </c>
      <c r="AP132" s="10">
        <v>0</v>
      </c>
      <c r="AQ132" s="10">
        <v>45911.8</v>
      </c>
      <c r="AR132" s="10">
        <v>53000</v>
      </c>
      <c r="AS132" s="10">
        <v>1</v>
      </c>
      <c r="AT132" s="10">
        <v>1</v>
      </c>
      <c r="AU132" s="10">
        <v>0</v>
      </c>
      <c r="AV132" s="10"/>
      <c r="AW132" s="8" t="s">
        <v>875</v>
      </c>
      <c r="AX132" s="8">
        <v>1346</v>
      </c>
      <c r="AY132" s="10">
        <v>0</v>
      </c>
      <c r="AZ132" s="10">
        <v>0</v>
      </c>
      <c r="BA132" s="10">
        <v>0</v>
      </c>
      <c r="BB132" s="10"/>
      <c r="BC132" s="10">
        <v>0</v>
      </c>
      <c r="BD132" s="10"/>
      <c r="BE132" s="10">
        <v>0</v>
      </c>
      <c r="BF132" s="10"/>
      <c r="BG132" s="10">
        <v>0</v>
      </c>
      <c r="BH132" s="10"/>
      <c r="BI132" s="10">
        <v>0</v>
      </c>
      <c r="BJ132" s="10"/>
      <c r="BK132" s="10">
        <v>0</v>
      </c>
      <c r="BL132" s="10"/>
      <c r="BM132" s="10">
        <v>0</v>
      </c>
      <c r="BN132" s="10"/>
      <c r="BO132" s="10">
        <v>0</v>
      </c>
      <c r="BP132" s="10"/>
      <c r="BQ132" s="10">
        <v>0</v>
      </c>
      <c r="BR132" s="10"/>
      <c r="BS132" s="10">
        <v>0</v>
      </c>
      <c r="BT132" s="10" t="s">
        <v>814</v>
      </c>
      <c r="BU132" s="10">
        <v>689960</v>
      </c>
      <c r="BV132" s="10" t="s">
        <v>814</v>
      </c>
      <c r="BW132" s="10">
        <v>1433743</v>
      </c>
      <c r="BX132" s="10" t="s">
        <v>814</v>
      </c>
      <c r="BY132" s="10">
        <v>3395628</v>
      </c>
      <c r="BZ132" s="10" t="s">
        <v>814</v>
      </c>
      <c r="CA132" s="10">
        <v>4236725</v>
      </c>
      <c r="CB132" s="10" t="s">
        <v>814</v>
      </c>
      <c r="CC132" s="10">
        <v>2566773</v>
      </c>
      <c r="CD132" s="10" t="s">
        <v>814</v>
      </c>
      <c r="CE132" s="10">
        <v>985877</v>
      </c>
      <c r="CF132" s="10" t="s">
        <v>814</v>
      </c>
      <c r="CG132" s="10">
        <v>1294205</v>
      </c>
      <c r="CH132" s="10" t="s">
        <v>814</v>
      </c>
      <c r="CI132" s="10">
        <v>135704</v>
      </c>
      <c r="CJ132" s="10" t="s">
        <v>814</v>
      </c>
      <c r="CK132" s="10">
        <v>107464</v>
      </c>
      <c r="CL132" s="10" t="s">
        <v>814</v>
      </c>
      <c r="CM132" s="10">
        <v>132242</v>
      </c>
      <c r="CN132" s="10" t="s">
        <v>814</v>
      </c>
      <c r="CO132" s="10">
        <v>645756</v>
      </c>
      <c r="CP132" s="10">
        <v>1</v>
      </c>
      <c r="CQ132" s="10"/>
      <c r="CR132" s="10">
        <v>0.1820147</v>
      </c>
      <c r="CS132" s="10">
        <v>0</v>
      </c>
      <c r="CT132" s="10">
        <v>0</v>
      </c>
      <c r="CU132" s="10">
        <v>1</v>
      </c>
      <c r="CV132" s="10">
        <v>0</v>
      </c>
      <c r="CW132" s="27">
        <v>0</v>
      </c>
    </row>
    <row r="133" spans="1:101" ht="14" x14ac:dyDescent="0.2">
      <c r="A133" s="28" t="s">
        <v>53</v>
      </c>
      <c r="B133" s="28" t="s">
        <v>247</v>
      </c>
      <c r="C133" s="28" t="s">
        <v>393</v>
      </c>
      <c r="D133" s="28" t="s">
        <v>393</v>
      </c>
      <c r="E133" s="28" t="s">
        <v>393</v>
      </c>
      <c r="F133" s="28">
        <v>325110</v>
      </c>
      <c r="G133" s="28" t="s">
        <v>598</v>
      </c>
      <c r="H133" s="3">
        <v>41134</v>
      </c>
      <c r="I133" s="28">
        <v>2013</v>
      </c>
      <c r="J133" s="28">
        <v>2015</v>
      </c>
      <c r="K133" s="28">
        <v>10</v>
      </c>
      <c r="L133" s="28">
        <v>17</v>
      </c>
      <c r="M133" s="28">
        <v>17</v>
      </c>
      <c r="N133" s="4">
        <v>61696</v>
      </c>
      <c r="O133" s="4">
        <v>1048832</v>
      </c>
      <c r="P133" s="28"/>
      <c r="Q133" s="5">
        <v>30000000</v>
      </c>
      <c r="R133" s="5">
        <v>30000000</v>
      </c>
      <c r="S133" s="6">
        <v>70000000</v>
      </c>
      <c r="T133" s="6">
        <v>94606978</v>
      </c>
      <c r="U133" s="6">
        <v>94606978</v>
      </c>
      <c r="V133" s="6">
        <v>10000000</v>
      </c>
      <c r="W133" s="6">
        <v>10000000</v>
      </c>
      <c r="X133" s="6">
        <v>103710</v>
      </c>
      <c r="Y133" s="6">
        <v>10000000</v>
      </c>
      <c r="Z133" s="6">
        <v>103710</v>
      </c>
      <c r="AA133" s="6">
        <v>0</v>
      </c>
      <c r="AB133" s="6">
        <v>5899287.7193693984</v>
      </c>
      <c r="AC133" s="6">
        <v>1771366.7999999998</v>
      </c>
      <c r="AD133" s="7">
        <v>0.3002679110198323</v>
      </c>
      <c r="AE133" s="6">
        <v>372078</v>
      </c>
      <c r="AF133" s="6">
        <v>75696.256862264127</v>
      </c>
      <c r="AG133" s="10" t="s">
        <v>646</v>
      </c>
      <c r="AH133" s="10" t="s">
        <v>648</v>
      </c>
      <c r="AI133" s="10" t="s">
        <v>598</v>
      </c>
      <c r="AJ133" s="10" t="s">
        <v>646</v>
      </c>
      <c r="AK133" s="10" t="s">
        <v>677</v>
      </c>
      <c r="AL133" s="10">
        <v>0</v>
      </c>
      <c r="AM133" s="10">
        <v>1</v>
      </c>
      <c r="AN133" s="10">
        <v>0</v>
      </c>
      <c r="AO133" s="10">
        <v>0</v>
      </c>
      <c r="AP133" s="10">
        <v>0</v>
      </c>
      <c r="AQ133" s="10">
        <v>45537.8</v>
      </c>
      <c r="AR133" s="10">
        <v>53000</v>
      </c>
      <c r="AS133" s="10">
        <v>1</v>
      </c>
      <c r="AT133" s="10">
        <v>1</v>
      </c>
      <c r="AU133" s="10">
        <v>0</v>
      </c>
      <c r="AV133" s="10"/>
      <c r="AW133" s="8" t="s">
        <v>850</v>
      </c>
      <c r="AX133" s="8">
        <v>312</v>
      </c>
      <c r="AY133" s="10">
        <v>1574190</v>
      </c>
      <c r="AZ133" s="10">
        <v>1405824</v>
      </c>
      <c r="BA133" s="10">
        <v>1394276</v>
      </c>
      <c r="BB133" s="10" t="s">
        <v>814</v>
      </c>
      <c r="BC133" s="10">
        <v>1291998</v>
      </c>
      <c r="BD133" s="10" t="s">
        <v>814</v>
      </c>
      <c r="BE133" s="10">
        <v>1618715</v>
      </c>
      <c r="BF133" s="10" t="s">
        <v>814</v>
      </c>
      <c r="BG133" s="10">
        <v>2136138</v>
      </c>
      <c r="BH133" s="10" t="s">
        <v>814</v>
      </c>
      <c r="BI133" s="10">
        <v>1010597</v>
      </c>
      <c r="BJ133" s="10" t="s">
        <v>814</v>
      </c>
      <c r="BK133" s="10">
        <v>1177888</v>
      </c>
      <c r="BL133" s="10" t="s">
        <v>814</v>
      </c>
      <c r="BM133" s="10">
        <v>2500538</v>
      </c>
      <c r="BN133" s="10" t="s">
        <v>814</v>
      </c>
      <c r="BO133" s="10">
        <v>2826444</v>
      </c>
      <c r="BP133" s="10" t="s">
        <v>814</v>
      </c>
      <c r="BQ133" s="10">
        <v>2801038</v>
      </c>
      <c r="BR133" s="10" t="s">
        <v>814</v>
      </c>
      <c r="BS133" s="10">
        <v>3230553</v>
      </c>
      <c r="BT133" s="10" t="s">
        <v>814</v>
      </c>
      <c r="BU133" s="10">
        <v>4785905</v>
      </c>
      <c r="BV133" s="10" t="s">
        <v>814</v>
      </c>
      <c r="BW133" s="10">
        <v>5909339</v>
      </c>
      <c r="BX133" s="10" t="s">
        <v>814</v>
      </c>
      <c r="BY133" s="10">
        <v>5422034</v>
      </c>
      <c r="BZ133" s="10" t="s">
        <v>814</v>
      </c>
      <c r="CA133" s="10">
        <v>8214664</v>
      </c>
      <c r="CB133" s="10" t="s">
        <v>814</v>
      </c>
      <c r="CC133" s="10">
        <v>8202712</v>
      </c>
      <c r="CD133" s="10" t="s">
        <v>814</v>
      </c>
      <c r="CE133" s="10">
        <v>9138832</v>
      </c>
      <c r="CF133" s="10" t="s">
        <v>814</v>
      </c>
      <c r="CG133" s="10">
        <v>10942006</v>
      </c>
      <c r="CH133" s="10" t="s">
        <v>814</v>
      </c>
      <c r="CI133" s="10">
        <v>23812791</v>
      </c>
      <c r="CJ133" s="10" t="s">
        <v>814</v>
      </c>
      <c r="CK133" s="10">
        <v>27764346</v>
      </c>
      <c r="CL133" s="10" t="s">
        <v>814</v>
      </c>
      <c r="CM133" s="10">
        <v>32775335</v>
      </c>
      <c r="CN133" s="10" t="s">
        <v>814</v>
      </c>
      <c r="CO133" s="10">
        <v>24023943</v>
      </c>
      <c r="CP133" s="10">
        <v>1</v>
      </c>
      <c r="CQ133" s="10"/>
      <c r="CR133" s="10">
        <v>0.2100513</v>
      </c>
      <c r="CS133" s="10">
        <v>0</v>
      </c>
      <c r="CT133" s="10">
        <v>0</v>
      </c>
      <c r="CU133" s="10">
        <v>1</v>
      </c>
      <c r="CV133" s="10">
        <v>0</v>
      </c>
      <c r="CW133" s="27">
        <v>0</v>
      </c>
    </row>
    <row r="134" spans="1:101" ht="14" x14ac:dyDescent="0.2">
      <c r="A134" s="28" t="s">
        <v>98</v>
      </c>
      <c r="B134" s="28" t="s">
        <v>248</v>
      </c>
      <c r="C134" s="28" t="s">
        <v>404</v>
      </c>
      <c r="D134" s="28" t="s">
        <v>404</v>
      </c>
      <c r="E134" s="28" t="s">
        <v>404</v>
      </c>
      <c r="F134" s="28">
        <v>325110</v>
      </c>
      <c r="G134" s="28" t="s">
        <v>598</v>
      </c>
      <c r="H134" s="3">
        <v>41129</v>
      </c>
      <c r="I134" s="28">
        <v>2013</v>
      </c>
      <c r="J134" s="28">
        <v>2015</v>
      </c>
      <c r="K134" s="28">
        <v>10</v>
      </c>
      <c r="L134" s="28">
        <v>10</v>
      </c>
      <c r="M134" s="28">
        <v>10</v>
      </c>
      <c r="N134" s="4">
        <v>69700</v>
      </c>
      <c r="O134" s="4">
        <v>697000</v>
      </c>
      <c r="P134" s="28"/>
      <c r="Q134" s="5">
        <v>30000000</v>
      </c>
      <c r="R134" s="5">
        <v>30000000</v>
      </c>
      <c r="S134" s="6">
        <v>65000000</v>
      </c>
      <c r="T134" s="6">
        <v>63273650</v>
      </c>
      <c r="U134" s="6">
        <v>63273650</v>
      </c>
      <c r="V134" s="6">
        <v>25636200</v>
      </c>
      <c r="W134" s="6">
        <v>25636200</v>
      </c>
      <c r="X134" s="6">
        <v>266616.48</v>
      </c>
      <c r="Y134" s="6">
        <v>25636200</v>
      </c>
      <c r="Z134" s="6">
        <v>266616.48</v>
      </c>
      <c r="AA134" s="6">
        <v>0</v>
      </c>
      <c r="AB134" s="6">
        <v>6224835.9180800002</v>
      </c>
      <c r="AC134" s="6">
        <v>3941976.48</v>
      </c>
      <c r="AD134" s="7">
        <v>0.63326592570103768</v>
      </c>
      <c r="AE134" s="6">
        <v>1657729.9477292581</v>
      </c>
      <c r="AF134" s="6">
        <v>38985</v>
      </c>
      <c r="AG134" s="10" t="s">
        <v>646</v>
      </c>
      <c r="AH134" s="10" t="s">
        <v>648</v>
      </c>
      <c r="AI134" s="10" t="s">
        <v>598</v>
      </c>
      <c r="AJ134" s="10" t="s">
        <v>646</v>
      </c>
      <c r="AK134" s="10" t="s">
        <v>678</v>
      </c>
      <c r="AL134" s="10">
        <v>0</v>
      </c>
      <c r="AM134" s="10">
        <v>0</v>
      </c>
      <c r="AN134" s="10">
        <v>0</v>
      </c>
      <c r="AO134" s="10">
        <v>1</v>
      </c>
      <c r="AP134" s="10">
        <v>0</v>
      </c>
      <c r="AQ134" s="10">
        <v>45912</v>
      </c>
      <c r="AR134" s="10">
        <v>55000</v>
      </c>
      <c r="AS134" s="10">
        <v>1</v>
      </c>
      <c r="AT134" s="10">
        <v>1</v>
      </c>
      <c r="AU134" s="10">
        <v>0</v>
      </c>
      <c r="AV134" s="10"/>
      <c r="AW134" s="8"/>
      <c r="AX134" s="8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>
        <v>0</v>
      </c>
      <c r="CQ134" s="10"/>
      <c r="CR134" s="10">
        <v>0.42053269999999998</v>
      </c>
      <c r="CS134" s="10">
        <v>0</v>
      </c>
      <c r="CT134" s="10">
        <v>0</v>
      </c>
      <c r="CU134" s="10">
        <v>1</v>
      </c>
      <c r="CV134" s="10">
        <v>0</v>
      </c>
    </row>
    <row r="135" spans="1:101" ht="14" x14ac:dyDescent="0.2">
      <c r="A135" s="28" t="s">
        <v>99</v>
      </c>
      <c r="B135" s="28" t="s">
        <v>248</v>
      </c>
      <c r="C135" s="28" t="s">
        <v>405</v>
      </c>
      <c r="D135" s="28" t="s">
        <v>405</v>
      </c>
      <c r="E135" s="28" t="s">
        <v>405</v>
      </c>
      <c r="F135" s="28">
        <v>325110</v>
      </c>
      <c r="G135" s="28" t="s">
        <v>598</v>
      </c>
      <c r="H135" s="3">
        <v>41052</v>
      </c>
      <c r="I135" s="28">
        <v>2013</v>
      </c>
      <c r="J135" s="28">
        <v>2015</v>
      </c>
      <c r="K135" s="28">
        <v>23</v>
      </c>
      <c r="L135" s="28">
        <v>18</v>
      </c>
      <c r="M135" s="28">
        <v>18</v>
      </c>
      <c r="N135" s="4">
        <v>55000</v>
      </c>
      <c r="O135" s="4">
        <v>990000</v>
      </c>
      <c r="P135" s="28"/>
      <c r="Q135" s="5">
        <v>30000000</v>
      </c>
      <c r="R135" s="5">
        <v>30000000</v>
      </c>
      <c r="S135" s="6">
        <v>400000000</v>
      </c>
      <c r="T135" s="6">
        <v>441134418</v>
      </c>
      <c r="U135" s="6">
        <v>441134418</v>
      </c>
      <c r="V135" s="6">
        <v>118737200</v>
      </c>
      <c r="W135" s="6">
        <v>118737200</v>
      </c>
      <c r="X135" s="6">
        <v>1234866.8799999999</v>
      </c>
      <c r="Y135" s="6">
        <v>118737200</v>
      </c>
      <c r="Z135" s="6">
        <v>1234866.8799999999</v>
      </c>
      <c r="AA135" s="6">
        <v>0</v>
      </c>
      <c r="AB135" s="6">
        <v>36509747.560000002</v>
      </c>
      <c r="AC135" s="6">
        <v>27776751.599999998</v>
      </c>
      <c r="AD135" s="7">
        <v>0.76080371562010318</v>
      </c>
      <c r="AE135" s="6">
        <v>572856</v>
      </c>
      <c r="AF135" s="6">
        <v>2974276</v>
      </c>
      <c r="AG135" s="10" t="s">
        <v>646</v>
      </c>
      <c r="AH135" s="10" t="s">
        <v>648</v>
      </c>
      <c r="AI135" s="10" t="s">
        <v>598</v>
      </c>
      <c r="AJ135" s="10" t="s">
        <v>646</v>
      </c>
      <c r="AK135" s="10" t="s">
        <v>678</v>
      </c>
      <c r="AL135" s="10">
        <v>0</v>
      </c>
      <c r="AM135" s="10">
        <v>0</v>
      </c>
      <c r="AN135" s="10">
        <v>0</v>
      </c>
      <c r="AO135" s="10">
        <v>1</v>
      </c>
      <c r="AP135" s="10">
        <v>0</v>
      </c>
      <c r="AQ135" s="10">
        <v>45912</v>
      </c>
      <c r="AR135" s="10">
        <v>55000</v>
      </c>
      <c r="AS135" s="10">
        <v>1</v>
      </c>
      <c r="AT135" s="10">
        <v>1</v>
      </c>
      <c r="AU135" s="10">
        <v>0</v>
      </c>
      <c r="AV135" s="10"/>
      <c r="AW135" s="8" t="s">
        <v>876</v>
      </c>
      <c r="AX135" s="8">
        <v>771</v>
      </c>
      <c r="AY135" s="10">
        <v>0</v>
      </c>
      <c r="AZ135" s="10">
        <v>0</v>
      </c>
      <c r="BA135" s="10">
        <v>0</v>
      </c>
      <c r="BB135" s="10"/>
      <c r="BC135" s="10">
        <v>0</v>
      </c>
      <c r="BD135" s="10"/>
      <c r="BE135" s="10">
        <v>0</v>
      </c>
      <c r="BF135" s="10"/>
      <c r="BG135" s="10">
        <v>0</v>
      </c>
      <c r="BH135" s="10"/>
      <c r="BI135" s="10">
        <v>0</v>
      </c>
      <c r="BJ135" s="10"/>
      <c r="BK135" s="10">
        <v>0</v>
      </c>
      <c r="BL135" s="10"/>
      <c r="BM135" s="10">
        <v>0</v>
      </c>
      <c r="BN135" s="10"/>
      <c r="BO135" s="10">
        <v>0</v>
      </c>
      <c r="BP135" s="10"/>
      <c r="BQ135" s="10">
        <v>0</v>
      </c>
      <c r="BR135" s="10"/>
      <c r="BS135" s="10">
        <v>0</v>
      </c>
      <c r="BT135" s="10"/>
      <c r="BU135" s="10">
        <v>0</v>
      </c>
      <c r="BV135" s="10"/>
      <c r="BW135" s="10">
        <v>0</v>
      </c>
      <c r="BX135" s="10"/>
      <c r="BY135" s="10">
        <v>0</v>
      </c>
      <c r="BZ135" s="10"/>
      <c r="CA135" s="10">
        <v>0</v>
      </c>
      <c r="CB135" s="10"/>
      <c r="CC135" s="10">
        <v>0</v>
      </c>
      <c r="CD135" s="10"/>
      <c r="CE135" s="10">
        <v>0</v>
      </c>
      <c r="CF135" s="10"/>
      <c r="CG135" s="10">
        <v>0</v>
      </c>
      <c r="CH135" s="10"/>
      <c r="CI135" s="10">
        <v>0</v>
      </c>
      <c r="CJ135" s="10"/>
      <c r="CK135" s="10">
        <v>0</v>
      </c>
      <c r="CL135" s="10"/>
      <c r="CM135" s="10">
        <v>0</v>
      </c>
      <c r="CN135" s="10" t="s">
        <v>814</v>
      </c>
      <c r="CO135" s="10">
        <v>18962</v>
      </c>
      <c r="CP135" s="10">
        <v>0</v>
      </c>
      <c r="CQ135" s="10"/>
      <c r="CR135" s="10">
        <v>2.0623599999999999E-2</v>
      </c>
      <c r="CS135" s="10">
        <v>0</v>
      </c>
      <c r="CT135" s="10">
        <v>0</v>
      </c>
      <c r="CU135" s="10">
        <v>1</v>
      </c>
      <c r="CV135" s="10">
        <v>0</v>
      </c>
      <c r="CW135" s="27">
        <v>0</v>
      </c>
    </row>
    <row r="136" spans="1:101" ht="14" x14ac:dyDescent="0.2">
      <c r="A136" s="28" t="s">
        <v>96</v>
      </c>
      <c r="B136" s="28" t="s">
        <v>245</v>
      </c>
      <c r="C136" s="28" t="s">
        <v>406</v>
      </c>
      <c r="D136" s="28" t="s">
        <v>406</v>
      </c>
      <c r="E136" s="28" t="s">
        <v>406</v>
      </c>
      <c r="F136" s="28">
        <v>321999</v>
      </c>
      <c r="G136" s="28" t="s">
        <v>598</v>
      </c>
      <c r="H136" s="3">
        <v>41169</v>
      </c>
      <c r="I136" s="28">
        <v>2013</v>
      </c>
      <c r="J136" s="28">
        <v>2015</v>
      </c>
      <c r="K136" s="28">
        <v>8</v>
      </c>
      <c r="L136" s="28">
        <v>13</v>
      </c>
      <c r="M136" s="28">
        <v>69</v>
      </c>
      <c r="N136" s="4">
        <v>35637</v>
      </c>
      <c r="O136" s="4">
        <v>2458921</v>
      </c>
      <c r="P136" s="28"/>
      <c r="Q136" s="5">
        <v>10000000</v>
      </c>
      <c r="R136" s="5">
        <v>10000000</v>
      </c>
      <c r="S136" s="6">
        <v>177770000</v>
      </c>
      <c r="T136" s="6">
        <v>166943700</v>
      </c>
      <c r="U136" s="6">
        <v>177770000</v>
      </c>
      <c r="V136" s="6">
        <v>603760</v>
      </c>
      <c r="W136" s="6">
        <v>603760</v>
      </c>
      <c r="X136" s="6">
        <v>6279.1040000000003</v>
      </c>
      <c r="Y136" s="6">
        <v>603760</v>
      </c>
      <c r="Z136" s="6">
        <v>6279.1040000000003</v>
      </c>
      <c r="AA136" s="6">
        <v>0</v>
      </c>
      <c r="AB136" s="6">
        <v>15591289.584000003</v>
      </c>
      <c r="AC136" s="6">
        <v>11419748.080000002</v>
      </c>
      <c r="AD136" s="7">
        <v>0.73244410082146805</v>
      </c>
      <c r="AE136" s="6">
        <v>0</v>
      </c>
      <c r="AF136" s="6">
        <v>134843.43231623273</v>
      </c>
      <c r="AG136" s="10" t="s">
        <v>646</v>
      </c>
      <c r="AH136" s="10" t="s">
        <v>655</v>
      </c>
      <c r="AI136" s="10" t="s">
        <v>598</v>
      </c>
      <c r="AJ136" s="10" t="s">
        <v>646</v>
      </c>
      <c r="AK136" s="10" t="s">
        <v>679</v>
      </c>
      <c r="AL136" s="10">
        <v>1</v>
      </c>
      <c r="AM136" s="10">
        <v>0</v>
      </c>
      <c r="AN136" s="10">
        <v>0</v>
      </c>
      <c r="AO136" s="10">
        <v>0</v>
      </c>
      <c r="AP136" s="10">
        <v>0</v>
      </c>
      <c r="AQ136" s="10">
        <v>35945</v>
      </c>
      <c r="AR136" s="10">
        <v>35945</v>
      </c>
      <c r="AS136" s="10">
        <v>0</v>
      </c>
      <c r="AT136" s="10">
        <v>1</v>
      </c>
      <c r="AU136" s="10">
        <v>0</v>
      </c>
      <c r="AV136" s="10"/>
      <c r="AW136" s="8" t="s">
        <v>874</v>
      </c>
      <c r="AX136" s="8">
        <v>1368</v>
      </c>
      <c r="AY136" s="10">
        <v>0</v>
      </c>
      <c r="AZ136" s="10">
        <v>0</v>
      </c>
      <c r="BA136" s="10">
        <v>0</v>
      </c>
      <c r="BB136" s="10"/>
      <c r="BC136" s="10">
        <v>0</v>
      </c>
      <c r="BD136" s="10"/>
      <c r="BE136" s="10">
        <v>0</v>
      </c>
      <c r="BF136" s="10"/>
      <c r="BG136" s="10">
        <v>0</v>
      </c>
      <c r="BH136" s="10"/>
      <c r="BI136" s="10">
        <v>0</v>
      </c>
      <c r="BJ136" s="10"/>
      <c r="BK136" s="10">
        <v>0</v>
      </c>
      <c r="BL136" s="10"/>
      <c r="BM136" s="10">
        <v>0</v>
      </c>
      <c r="BN136" s="10"/>
      <c r="BO136" s="10">
        <v>0</v>
      </c>
      <c r="BP136" s="10"/>
      <c r="BQ136" s="10">
        <v>0</v>
      </c>
      <c r="BR136" s="10"/>
      <c r="BS136" s="10">
        <v>0</v>
      </c>
      <c r="BT136" s="10"/>
      <c r="BU136" s="10">
        <v>0</v>
      </c>
      <c r="BV136" s="10"/>
      <c r="BW136" s="10">
        <v>0</v>
      </c>
      <c r="BX136" s="10"/>
      <c r="BY136" s="10">
        <v>0</v>
      </c>
      <c r="BZ136" s="10" t="s">
        <v>814</v>
      </c>
      <c r="CA136" s="10">
        <v>0</v>
      </c>
      <c r="CB136" s="10" t="s">
        <v>814</v>
      </c>
      <c r="CC136" s="10">
        <v>432741</v>
      </c>
      <c r="CD136" s="10" t="s">
        <v>814</v>
      </c>
      <c r="CE136" s="10">
        <v>0</v>
      </c>
      <c r="CF136" s="10" t="s">
        <v>814</v>
      </c>
      <c r="CG136" s="10">
        <v>111326</v>
      </c>
      <c r="CH136" s="10" t="s">
        <v>814</v>
      </c>
      <c r="CI136" s="10">
        <v>0</v>
      </c>
      <c r="CJ136" s="10" t="s">
        <v>814</v>
      </c>
      <c r="CK136" s="10">
        <v>0</v>
      </c>
      <c r="CL136" s="10" t="s">
        <v>814</v>
      </c>
      <c r="CM136" s="10">
        <v>0</v>
      </c>
      <c r="CN136" s="10" t="s">
        <v>814</v>
      </c>
      <c r="CO136" s="10">
        <v>0</v>
      </c>
      <c r="CP136" s="10">
        <v>1</v>
      </c>
      <c r="CQ136" s="10"/>
      <c r="CR136" s="10">
        <v>0</v>
      </c>
      <c r="CS136" s="10">
        <v>0</v>
      </c>
      <c r="CT136" s="10">
        <v>0</v>
      </c>
      <c r="CU136" s="10">
        <v>0</v>
      </c>
      <c r="CV136" s="10">
        <v>0</v>
      </c>
      <c r="CW136" s="27">
        <v>0</v>
      </c>
    </row>
    <row r="137" spans="1:101" ht="14" x14ac:dyDescent="0.2">
      <c r="A137" s="28" t="s">
        <v>100</v>
      </c>
      <c r="B137" s="28" t="s">
        <v>249</v>
      </c>
      <c r="C137" s="28" t="s">
        <v>407</v>
      </c>
      <c r="D137" s="28" t="s">
        <v>407</v>
      </c>
      <c r="E137" s="28" t="s">
        <v>407</v>
      </c>
      <c r="F137" s="28">
        <v>221119</v>
      </c>
      <c r="G137" s="28" t="s">
        <v>599</v>
      </c>
      <c r="H137" s="3">
        <v>41198</v>
      </c>
      <c r="I137" s="28">
        <v>2013</v>
      </c>
      <c r="J137" s="28">
        <v>2015</v>
      </c>
      <c r="K137" s="28">
        <v>4</v>
      </c>
      <c r="L137" s="28">
        <v>4</v>
      </c>
      <c r="M137" s="28">
        <v>4</v>
      </c>
      <c r="N137" s="4">
        <v>56895</v>
      </c>
      <c r="O137" s="4">
        <v>227580</v>
      </c>
      <c r="P137" s="28"/>
      <c r="Q137" s="5">
        <v>10000000</v>
      </c>
      <c r="R137" s="5">
        <v>10000000</v>
      </c>
      <c r="S137" s="6">
        <v>83100882</v>
      </c>
      <c r="T137" s="6">
        <v>131440000</v>
      </c>
      <c r="U137" s="6">
        <v>131440000</v>
      </c>
      <c r="V137" s="6">
        <v>118111030</v>
      </c>
      <c r="W137" s="6">
        <v>118111030</v>
      </c>
      <c r="X137" s="6">
        <v>1228354.7120000001</v>
      </c>
      <c r="Y137" s="6">
        <v>118111030</v>
      </c>
      <c r="Z137" s="6">
        <v>1228354.7120000001</v>
      </c>
      <c r="AA137" s="6">
        <v>0</v>
      </c>
      <c r="AB137" s="6">
        <v>12638029.942199999</v>
      </c>
      <c r="AC137" s="6">
        <v>9252610.2760000005</v>
      </c>
      <c r="AD137" s="7">
        <v>0.73212441482705704</v>
      </c>
      <c r="AE137" s="6">
        <v>250600</v>
      </c>
      <c r="AF137" s="6">
        <v>168226.35209902131</v>
      </c>
      <c r="AG137" s="10" t="s">
        <v>646</v>
      </c>
      <c r="AH137" s="10" t="s">
        <v>680</v>
      </c>
      <c r="AI137" s="10" t="s">
        <v>647</v>
      </c>
      <c r="AJ137" s="10" t="s">
        <v>646</v>
      </c>
      <c r="AK137" s="10" t="s">
        <v>681</v>
      </c>
      <c r="AL137" s="10">
        <v>0</v>
      </c>
      <c r="AM137" s="10">
        <v>1</v>
      </c>
      <c r="AN137" s="10">
        <v>0</v>
      </c>
      <c r="AO137" s="10">
        <v>0</v>
      </c>
      <c r="AP137" s="10">
        <v>0</v>
      </c>
      <c r="AQ137" s="10">
        <v>41968</v>
      </c>
      <c r="AR137" s="10">
        <v>48000</v>
      </c>
      <c r="AS137" s="10">
        <v>1</v>
      </c>
      <c r="AT137" s="10">
        <v>1</v>
      </c>
      <c r="AU137" s="10">
        <v>0</v>
      </c>
      <c r="AV137" s="10"/>
      <c r="AW137" s="8" t="s">
        <v>877</v>
      </c>
      <c r="AX137" s="8">
        <v>196</v>
      </c>
      <c r="AY137" s="10">
        <v>0</v>
      </c>
      <c r="AZ137" s="10">
        <v>0</v>
      </c>
      <c r="BA137" s="10">
        <v>0</v>
      </c>
      <c r="BB137" s="10"/>
      <c r="BC137" s="10">
        <v>0</v>
      </c>
      <c r="BD137" s="10"/>
      <c r="BE137" s="10">
        <v>0</v>
      </c>
      <c r="BF137" s="10"/>
      <c r="BG137" s="10">
        <v>0</v>
      </c>
      <c r="BH137" s="10"/>
      <c r="BI137" s="10">
        <v>0</v>
      </c>
      <c r="BJ137" s="10"/>
      <c r="BK137" s="10">
        <v>0</v>
      </c>
      <c r="BL137" s="10"/>
      <c r="BM137" s="10">
        <v>0</v>
      </c>
      <c r="BN137" s="10"/>
      <c r="BO137" s="10">
        <v>0</v>
      </c>
      <c r="BP137" s="10"/>
      <c r="BQ137" s="10">
        <v>0</v>
      </c>
      <c r="BR137" s="10"/>
      <c r="BS137" s="10">
        <v>0</v>
      </c>
      <c r="BT137" s="10"/>
      <c r="BU137" s="10">
        <v>0</v>
      </c>
      <c r="BV137" s="10"/>
      <c r="BW137" s="10">
        <v>0</v>
      </c>
      <c r="BX137" s="10" t="s">
        <v>814</v>
      </c>
      <c r="BY137" s="10">
        <v>0</v>
      </c>
      <c r="BZ137" s="10" t="s">
        <v>814</v>
      </c>
      <c r="CA137" s="10">
        <v>55</v>
      </c>
      <c r="CB137" s="10" t="s">
        <v>814</v>
      </c>
      <c r="CC137" s="10">
        <v>2613</v>
      </c>
      <c r="CD137" s="10" t="s">
        <v>814</v>
      </c>
      <c r="CE137" s="10">
        <v>268</v>
      </c>
      <c r="CF137" s="10" t="s">
        <v>814</v>
      </c>
      <c r="CG137" s="10">
        <v>2080</v>
      </c>
      <c r="CH137" s="10" t="s">
        <v>814</v>
      </c>
      <c r="CI137" s="10">
        <v>1713</v>
      </c>
      <c r="CJ137" s="10" t="s">
        <v>814</v>
      </c>
      <c r="CK137" s="10">
        <v>3210</v>
      </c>
      <c r="CL137" s="10" t="s">
        <v>814</v>
      </c>
      <c r="CM137" s="10">
        <v>716456</v>
      </c>
      <c r="CN137" s="10" t="s">
        <v>814</v>
      </c>
      <c r="CO137" s="10">
        <v>320449</v>
      </c>
      <c r="CP137" s="10">
        <v>1</v>
      </c>
      <c r="CQ137" s="10"/>
      <c r="CR137" s="10">
        <v>2.7084299999999999E-2</v>
      </c>
      <c r="CS137" s="10">
        <v>1</v>
      </c>
      <c r="CT137" s="10">
        <v>0</v>
      </c>
      <c r="CU137" s="10">
        <v>0</v>
      </c>
      <c r="CV137" s="10">
        <v>0</v>
      </c>
    </row>
    <row r="138" spans="1:101" ht="14" x14ac:dyDescent="0.2">
      <c r="A138" s="28" t="s">
        <v>101</v>
      </c>
      <c r="B138" s="28" t="s">
        <v>249</v>
      </c>
      <c r="C138" s="28" t="s">
        <v>407</v>
      </c>
      <c r="D138" s="28" t="s">
        <v>407</v>
      </c>
      <c r="E138" s="28" t="s">
        <v>407</v>
      </c>
      <c r="F138" s="28">
        <v>221119</v>
      </c>
      <c r="G138" s="28" t="s">
        <v>599</v>
      </c>
      <c r="H138" s="3">
        <v>41198</v>
      </c>
      <c r="I138" s="28">
        <v>2013</v>
      </c>
      <c r="J138" s="28">
        <v>2015</v>
      </c>
      <c r="K138" s="28">
        <v>3</v>
      </c>
      <c r="L138" s="28">
        <v>3</v>
      </c>
      <c r="M138" s="28">
        <v>3</v>
      </c>
      <c r="N138" s="4">
        <v>56895</v>
      </c>
      <c r="O138" s="4">
        <v>170685</v>
      </c>
      <c r="P138" s="28"/>
      <c r="Q138" s="5">
        <v>5000000</v>
      </c>
      <c r="R138" s="5">
        <v>5000000</v>
      </c>
      <c r="S138" s="6">
        <v>50174118</v>
      </c>
      <c r="T138" s="6">
        <v>80899796</v>
      </c>
      <c r="U138" s="6">
        <v>80899796</v>
      </c>
      <c r="V138" s="6">
        <v>73062170</v>
      </c>
      <c r="W138" s="6">
        <v>73062170</v>
      </c>
      <c r="X138" s="6">
        <v>854827.38899999997</v>
      </c>
      <c r="Y138" s="6">
        <v>73062170</v>
      </c>
      <c r="Z138" s="6">
        <v>854827.38899999997</v>
      </c>
      <c r="AA138" s="6">
        <v>0</v>
      </c>
      <c r="AB138" s="6">
        <v>8794962.9085499998</v>
      </c>
      <c r="AC138" s="6">
        <v>6577756.0757999998</v>
      </c>
      <c r="AD138" s="7">
        <v>0.74790037709032875</v>
      </c>
      <c r="AE138" s="6">
        <v>226800</v>
      </c>
      <c r="AF138" s="6">
        <v>194723.45750187169</v>
      </c>
      <c r="AG138" s="10" t="s">
        <v>646</v>
      </c>
      <c r="AH138" s="10" t="s">
        <v>680</v>
      </c>
      <c r="AI138" s="10" t="s">
        <v>647</v>
      </c>
      <c r="AJ138" s="10" t="s">
        <v>646</v>
      </c>
      <c r="AK138" s="10" t="s">
        <v>681</v>
      </c>
      <c r="AL138" s="10">
        <v>0</v>
      </c>
      <c r="AM138" s="10">
        <v>1</v>
      </c>
      <c r="AN138" s="10">
        <v>0</v>
      </c>
      <c r="AO138" s="10">
        <v>0</v>
      </c>
      <c r="AP138" s="10">
        <v>0</v>
      </c>
      <c r="AQ138" s="10">
        <v>41968</v>
      </c>
      <c r="AR138" s="10">
        <v>48000</v>
      </c>
      <c r="AS138" s="10">
        <v>1</v>
      </c>
      <c r="AT138" s="10">
        <v>1</v>
      </c>
      <c r="AU138" s="10">
        <v>0</v>
      </c>
      <c r="AV138" s="10"/>
      <c r="AW138" s="8" t="s">
        <v>878</v>
      </c>
      <c r="AX138" s="8">
        <v>205</v>
      </c>
      <c r="AY138" s="10">
        <v>0</v>
      </c>
      <c r="AZ138" s="10">
        <v>0</v>
      </c>
      <c r="BA138" s="10">
        <v>0</v>
      </c>
      <c r="BB138" s="10"/>
      <c r="BC138" s="10">
        <v>0</v>
      </c>
      <c r="BD138" s="10"/>
      <c r="BE138" s="10">
        <v>0</v>
      </c>
      <c r="BF138" s="10"/>
      <c r="BG138" s="10">
        <v>0</v>
      </c>
      <c r="BH138" s="10"/>
      <c r="BI138" s="10">
        <v>0</v>
      </c>
      <c r="BJ138" s="10"/>
      <c r="BK138" s="10">
        <v>0</v>
      </c>
      <c r="BL138" s="10"/>
      <c r="BM138" s="10">
        <v>0</v>
      </c>
      <c r="BN138" s="10"/>
      <c r="BO138" s="10">
        <v>0</v>
      </c>
      <c r="BP138" s="10"/>
      <c r="BQ138" s="10">
        <v>0</v>
      </c>
      <c r="BR138" s="10"/>
      <c r="BS138" s="10">
        <v>0</v>
      </c>
      <c r="BT138" s="10"/>
      <c r="BU138" s="10">
        <v>0</v>
      </c>
      <c r="BV138" s="10"/>
      <c r="BW138" s="10">
        <v>0</v>
      </c>
      <c r="BX138" s="10"/>
      <c r="BY138" s="10">
        <v>0</v>
      </c>
      <c r="BZ138" s="10"/>
      <c r="CA138" s="10">
        <v>0</v>
      </c>
      <c r="CB138" s="10"/>
      <c r="CC138" s="10">
        <v>0</v>
      </c>
      <c r="CD138" s="10"/>
      <c r="CE138" s="10">
        <v>0</v>
      </c>
      <c r="CF138" s="10" t="s">
        <v>814</v>
      </c>
      <c r="CG138" s="10">
        <v>0</v>
      </c>
      <c r="CH138" s="10"/>
      <c r="CI138" s="10">
        <v>0</v>
      </c>
      <c r="CJ138" s="10"/>
      <c r="CK138" s="10">
        <v>0</v>
      </c>
      <c r="CL138" s="10" t="s">
        <v>814</v>
      </c>
      <c r="CM138" s="10">
        <v>0</v>
      </c>
      <c r="CN138" s="10"/>
      <c r="CO138" s="10">
        <v>0</v>
      </c>
      <c r="CP138" s="10">
        <v>1</v>
      </c>
      <c r="CQ138" s="10"/>
      <c r="CR138" s="10">
        <v>3.4479799999999998E-2</v>
      </c>
      <c r="CS138" s="10">
        <v>1</v>
      </c>
      <c r="CT138" s="10">
        <v>0</v>
      </c>
      <c r="CU138" s="10">
        <v>0</v>
      </c>
      <c r="CV138" s="10">
        <v>0</v>
      </c>
    </row>
    <row r="139" spans="1:101" ht="14" x14ac:dyDescent="0.2">
      <c r="A139" s="28" t="s">
        <v>102</v>
      </c>
      <c r="B139" s="28" t="s">
        <v>250</v>
      </c>
      <c r="C139" s="28" t="s">
        <v>408</v>
      </c>
      <c r="D139" s="28" t="s">
        <v>408</v>
      </c>
      <c r="E139" s="28" t="s">
        <v>408</v>
      </c>
      <c r="F139" s="28">
        <v>311421</v>
      </c>
      <c r="G139" s="28" t="s">
        <v>598</v>
      </c>
      <c r="H139" s="3">
        <v>41263</v>
      </c>
      <c r="I139" s="28">
        <v>2013</v>
      </c>
      <c r="J139" s="28">
        <v>2015</v>
      </c>
      <c r="K139" s="28">
        <v>8</v>
      </c>
      <c r="L139" s="28">
        <v>8</v>
      </c>
      <c r="M139" s="28">
        <v>10</v>
      </c>
      <c r="N139" s="4">
        <v>100842</v>
      </c>
      <c r="O139" s="4">
        <v>960424</v>
      </c>
      <c r="P139" s="28"/>
      <c r="Q139" s="5">
        <v>20000000</v>
      </c>
      <c r="R139" s="5">
        <v>20000000</v>
      </c>
      <c r="S139" s="6">
        <v>30000000</v>
      </c>
      <c r="T139" s="6">
        <v>23384781</v>
      </c>
      <c r="U139" s="6">
        <v>82000000</v>
      </c>
      <c r="V139" s="6">
        <v>2839498</v>
      </c>
      <c r="W139" s="6">
        <v>2839499</v>
      </c>
      <c r="X139" s="6">
        <v>29530.7896</v>
      </c>
      <c r="Y139" s="6">
        <v>2839499</v>
      </c>
      <c r="Z139" s="6">
        <v>29530.7896</v>
      </c>
      <c r="AA139" s="6">
        <v>0</v>
      </c>
      <c r="AB139" s="6">
        <v>3675958.6239999998</v>
      </c>
      <c r="AC139" s="6">
        <v>1461858.0808000001</v>
      </c>
      <c r="AD139" s="7">
        <v>0.39768077672465124</v>
      </c>
      <c r="AE139" s="6">
        <v>100345.80400000002</v>
      </c>
      <c r="AF139" s="6">
        <v>476413</v>
      </c>
      <c r="AG139" s="10" t="s">
        <v>646</v>
      </c>
      <c r="AH139" s="10" t="s">
        <v>648</v>
      </c>
      <c r="AI139" s="10" t="s">
        <v>598</v>
      </c>
      <c r="AJ139" s="10" t="s">
        <v>646</v>
      </c>
      <c r="AK139" s="10" t="s">
        <v>682</v>
      </c>
      <c r="AL139" s="10">
        <v>1</v>
      </c>
      <c r="AM139" s="10">
        <v>0</v>
      </c>
      <c r="AN139" s="10">
        <v>0</v>
      </c>
      <c r="AO139" s="10">
        <v>0</v>
      </c>
      <c r="AP139" s="10">
        <v>0</v>
      </c>
      <c r="AQ139" s="10">
        <v>56102</v>
      </c>
      <c r="AR139" s="10">
        <v>56102</v>
      </c>
      <c r="AS139" s="10">
        <v>0</v>
      </c>
      <c r="AT139" s="10">
        <v>1</v>
      </c>
      <c r="AU139" s="10">
        <v>1</v>
      </c>
      <c r="AV139" s="10"/>
      <c r="AW139" s="8"/>
      <c r="AX139" s="8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>
        <v>0</v>
      </c>
      <c r="CQ139" s="10"/>
      <c r="CR139" s="10">
        <v>6.8642800000000004E-2</v>
      </c>
      <c r="CS139" s="10">
        <v>0</v>
      </c>
      <c r="CT139" s="10">
        <v>0</v>
      </c>
      <c r="CU139" s="10">
        <v>0</v>
      </c>
      <c r="CV139" s="10">
        <v>0</v>
      </c>
    </row>
    <row r="140" spans="1:101" ht="14" x14ac:dyDescent="0.2">
      <c r="A140" s="28" t="s">
        <v>103</v>
      </c>
      <c r="B140" s="28" t="s">
        <v>251</v>
      </c>
      <c r="C140" s="28" t="s">
        <v>409</v>
      </c>
      <c r="D140" s="28" t="s">
        <v>409</v>
      </c>
      <c r="E140" s="28" t="s">
        <v>409</v>
      </c>
      <c r="F140" s="28">
        <v>325120</v>
      </c>
      <c r="G140" s="28" t="s">
        <v>598</v>
      </c>
      <c r="H140" s="3">
        <v>41149</v>
      </c>
      <c r="I140" s="28">
        <v>2013</v>
      </c>
      <c r="J140" s="28">
        <v>2015</v>
      </c>
      <c r="K140" s="28">
        <v>10</v>
      </c>
      <c r="L140" s="28">
        <v>11</v>
      </c>
      <c r="M140" s="28">
        <v>11</v>
      </c>
      <c r="N140" s="4">
        <v>77752</v>
      </c>
      <c r="O140" s="4">
        <v>829282</v>
      </c>
      <c r="P140" s="28"/>
      <c r="Q140" s="5">
        <v>10000000</v>
      </c>
      <c r="R140" s="5">
        <v>10000000</v>
      </c>
      <c r="S140" s="6">
        <v>80000000</v>
      </c>
      <c r="T140" s="6">
        <v>103472145</v>
      </c>
      <c r="U140" s="6">
        <v>103472145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10015565.492654858</v>
      </c>
      <c r="AC140" s="6">
        <v>6907742.0113301203</v>
      </c>
      <c r="AD140" s="7">
        <v>0.68970064809581344</v>
      </c>
      <c r="AE140" s="6">
        <v>539000</v>
      </c>
      <c r="AF140" s="6">
        <v>750235.8920918454</v>
      </c>
      <c r="AG140" s="10" t="s">
        <v>646</v>
      </c>
      <c r="AH140" s="10" t="s">
        <v>648</v>
      </c>
      <c r="AI140" s="10" t="s">
        <v>598</v>
      </c>
      <c r="AJ140" s="10" t="s">
        <v>646</v>
      </c>
      <c r="AK140" s="10" t="s">
        <v>683</v>
      </c>
      <c r="AL140" s="10">
        <v>1</v>
      </c>
      <c r="AM140" s="10">
        <v>0</v>
      </c>
      <c r="AN140" s="10">
        <v>0</v>
      </c>
      <c r="AO140" s="10">
        <v>0</v>
      </c>
      <c r="AP140" s="10">
        <v>0</v>
      </c>
      <c r="AQ140" s="10">
        <v>39547</v>
      </c>
      <c r="AR140" s="10">
        <v>55000</v>
      </c>
      <c r="AS140" s="10">
        <v>1</v>
      </c>
      <c r="AT140" s="10">
        <v>1</v>
      </c>
      <c r="AU140" s="10">
        <v>0</v>
      </c>
      <c r="AV140" s="10"/>
      <c r="AW140" s="8" t="s">
        <v>879</v>
      </c>
      <c r="AX140" s="8">
        <v>431</v>
      </c>
      <c r="AY140" s="10">
        <v>0</v>
      </c>
      <c r="AZ140" s="10">
        <v>0</v>
      </c>
      <c r="BA140" s="10">
        <v>0</v>
      </c>
      <c r="BB140" s="10"/>
      <c r="BC140" s="10">
        <v>0</v>
      </c>
      <c r="BD140" s="10"/>
      <c r="BE140" s="10">
        <v>0</v>
      </c>
      <c r="BF140" s="10"/>
      <c r="BG140" s="10">
        <v>0</v>
      </c>
      <c r="BH140" s="10"/>
      <c r="BI140" s="10">
        <v>0</v>
      </c>
      <c r="BJ140" s="10"/>
      <c r="BK140" s="10">
        <v>0</v>
      </c>
      <c r="BL140" s="10"/>
      <c r="BM140" s="10">
        <v>0</v>
      </c>
      <c r="BN140" s="10"/>
      <c r="BO140" s="10">
        <v>0</v>
      </c>
      <c r="BP140" s="10"/>
      <c r="BQ140" s="10">
        <v>0</v>
      </c>
      <c r="BR140" s="10"/>
      <c r="BS140" s="10">
        <v>0</v>
      </c>
      <c r="BT140" s="10"/>
      <c r="BU140" s="10">
        <v>0</v>
      </c>
      <c r="BV140" s="10"/>
      <c r="BW140" s="10">
        <v>0</v>
      </c>
      <c r="BX140" s="10"/>
      <c r="BY140" s="10">
        <v>0</v>
      </c>
      <c r="BZ140" s="10"/>
      <c r="CA140" s="10">
        <v>0</v>
      </c>
      <c r="CB140" s="10"/>
      <c r="CC140" s="10">
        <v>0</v>
      </c>
      <c r="CD140" s="10"/>
      <c r="CE140" s="10">
        <v>0</v>
      </c>
      <c r="CF140" s="10"/>
      <c r="CG140" s="10">
        <v>0</v>
      </c>
      <c r="CH140" s="10"/>
      <c r="CI140" s="10">
        <v>0</v>
      </c>
      <c r="CJ140" s="10"/>
      <c r="CK140" s="10">
        <v>0</v>
      </c>
      <c r="CL140" s="10" t="s">
        <v>814</v>
      </c>
      <c r="CM140" s="10">
        <v>0</v>
      </c>
      <c r="CN140" s="10" t="s">
        <v>814</v>
      </c>
      <c r="CO140" s="10">
        <v>1265318</v>
      </c>
      <c r="CP140" s="10">
        <v>0</v>
      </c>
      <c r="CQ140" s="10"/>
      <c r="CR140" s="10">
        <v>7.8028399999999998E-2</v>
      </c>
      <c r="CS140" s="10">
        <v>0</v>
      </c>
      <c r="CT140" s="10">
        <v>0</v>
      </c>
      <c r="CU140" s="10">
        <v>0</v>
      </c>
      <c r="CV140" s="10">
        <v>1</v>
      </c>
    </row>
    <row r="141" spans="1:101" ht="14" x14ac:dyDescent="0.2">
      <c r="A141" s="28" t="s">
        <v>104</v>
      </c>
      <c r="B141" s="28" t="s">
        <v>252</v>
      </c>
      <c r="C141" s="28" t="s">
        <v>410</v>
      </c>
      <c r="D141" s="28" t="s">
        <v>410</v>
      </c>
      <c r="E141" s="28" t="s">
        <v>410</v>
      </c>
      <c r="F141" s="28">
        <v>221119</v>
      </c>
      <c r="G141" s="28" t="s">
        <v>599</v>
      </c>
      <c r="H141" s="3">
        <v>41197</v>
      </c>
      <c r="I141" s="28">
        <v>2013</v>
      </c>
      <c r="J141" s="28">
        <v>2015</v>
      </c>
      <c r="K141" s="28">
        <v>10</v>
      </c>
      <c r="L141" s="28">
        <v>14</v>
      </c>
      <c r="M141" s="28">
        <v>14</v>
      </c>
      <c r="N141" s="4">
        <v>59800</v>
      </c>
      <c r="O141" s="4">
        <v>875700</v>
      </c>
      <c r="P141" s="28"/>
      <c r="Q141" s="5">
        <v>30000000</v>
      </c>
      <c r="R141" s="5">
        <v>30000000</v>
      </c>
      <c r="S141" s="6">
        <v>120000000</v>
      </c>
      <c r="T141" s="6">
        <v>137637302</v>
      </c>
      <c r="U141" s="6">
        <v>137637302</v>
      </c>
      <c r="V141" s="6">
        <v>101999870</v>
      </c>
      <c r="W141" s="6">
        <v>101999870</v>
      </c>
      <c r="X141" s="6">
        <v>819364.95570999989</v>
      </c>
      <c r="Y141" s="6">
        <v>101999870</v>
      </c>
      <c r="Z141" s="6">
        <v>819364.95570999989</v>
      </c>
      <c r="AA141" s="6">
        <v>0</v>
      </c>
      <c r="AB141" s="6">
        <v>6853615.4562820001</v>
      </c>
      <c r="AC141" s="6">
        <v>3262265.588099</v>
      </c>
      <c r="AD141" s="7">
        <v>0.4759919211850176</v>
      </c>
      <c r="AE141" s="6">
        <v>453983.60000000009</v>
      </c>
      <c r="AF141" s="6">
        <v>46410.625024270033</v>
      </c>
      <c r="AG141" s="10" t="s">
        <v>646</v>
      </c>
      <c r="AH141" s="10" t="s">
        <v>655</v>
      </c>
      <c r="AI141" s="10" t="s">
        <v>647</v>
      </c>
      <c r="AJ141" s="10" t="s">
        <v>646</v>
      </c>
      <c r="AK141" s="10" t="s">
        <v>684</v>
      </c>
      <c r="AL141" s="10">
        <v>1</v>
      </c>
      <c r="AM141" s="10">
        <v>0</v>
      </c>
      <c r="AN141" s="10">
        <v>0</v>
      </c>
      <c r="AO141" s="10">
        <v>0</v>
      </c>
      <c r="AP141" s="10">
        <v>0</v>
      </c>
      <c r="AQ141" s="10">
        <v>32446.7</v>
      </c>
      <c r="AR141" s="10">
        <v>45000</v>
      </c>
      <c r="AS141" s="10">
        <v>1</v>
      </c>
      <c r="AT141" s="10">
        <v>1</v>
      </c>
      <c r="AU141" s="10">
        <v>1</v>
      </c>
      <c r="AV141" s="10"/>
      <c r="AW141" s="8" t="s">
        <v>861</v>
      </c>
      <c r="AX141" s="8">
        <v>328</v>
      </c>
      <c r="AY141" s="10">
        <v>2633783</v>
      </c>
      <c r="AZ141" s="10">
        <v>1053016</v>
      </c>
      <c r="BA141" s="10">
        <v>1184265</v>
      </c>
      <c r="BB141" s="10" t="s">
        <v>814</v>
      </c>
      <c r="BC141" s="10">
        <v>0</v>
      </c>
      <c r="BD141" s="10" t="s">
        <v>814</v>
      </c>
      <c r="BE141" s="10">
        <v>0</v>
      </c>
      <c r="BF141" s="10" t="s">
        <v>814</v>
      </c>
      <c r="BG141" s="10">
        <v>0</v>
      </c>
      <c r="BH141" s="10" t="s">
        <v>814</v>
      </c>
      <c r="BI141" s="10">
        <v>101928</v>
      </c>
      <c r="BJ141" s="10" t="s">
        <v>814</v>
      </c>
      <c r="BK141" s="10">
        <v>18056</v>
      </c>
      <c r="BL141" s="10" t="s">
        <v>814</v>
      </c>
      <c r="BM141" s="10">
        <v>731729</v>
      </c>
      <c r="BN141" s="10" t="s">
        <v>814</v>
      </c>
      <c r="BO141" s="10">
        <v>3006123</v>
      </c>
      <c r="BP141" s="10" t="s">
        <v>814</v>
      </c>
      <c r="BQ141" s="10">
        <v>5312943</v>
      </c>
      <c r="BR141" s="10" t="s">
        <v>814</v>
      </c>
      <c r="BS141" s="10">
        <v>5538046</v>
      </c>
      <c r="BT141" s="10" t="s">
        <v>814</v>
      </c>
      <c r="BU141" s="10">
        <v>8247595</v>
      </c>
      <c r="BV141" s="10" t="s">
        <v>814</v>
      </c>
      <c r="BW141" s="10">
        <v>12812436</v>
      </c>
      <c r="BX141" s="10" t="s">
        <v>814</v>
      </c>
      <c r="BY141" s="10">
        <v>8910352</v>
      </c>
      <c r="BZ141" s="10" t="s">
        <v>814</v>
      </c>
      <c r="CA141" s="10">
        <v>9367402</v>
      </c>
      <c r="CB141" s="10" t="s">
        <v>814</v>
      </c>
      <c r="CC141" s="10">
        <v>7733145</v>
      </c>
      <c r="CD141" s="10" t="s">
        <v>814</v>
      </c>
      <c r="CE141" s="10">
        <v>7736827</v>
      </c>
      <c r="CF141" s="10" t="s">
        <v>814</v>
      </c>
      <c r="CG141" s="10">
        <v>7024496</v>
      </c>
      <c r="CH141" s="10" t="s">
        <v>814</v>
      </c>
      <c r="CI141" s="10">
        <v>4158450</v>
      </c>
      <c r="CJ141" s="10" t="s">
        <v>814</v>
      </c>
      <c r="CK141" s="10">
        <v>3572047</v>
      </c>
      <c r="CL141" s="10" t="s">
        <v>814</v>
      </c>
      <c r="CM141" s="10">
        <v>3693794</v>
      </c>
      <c r="CN141" s="10" t="s">
        <v>814</v>
      </c>
      <c r="CO141" s="10">
        <v>2233389</v>
      </c>
      <c r="CP141" s="10">
        <v>1</v>
      </c>
      <c r="CQ141" s="10"/>
      <c r="CR141" s="10">
        <v>0.13916220000000001</v>
      </c>
      <c r="CS141" s="10">
        <v>1</v>
      </c>
      <c r="CT141" s="10">
        <v>0</v>
      </c>
      <c r="CU141" s="10">
        <v>0</v>
      </c>
      <c r="CV141" s="10">
        <v>0</v>
      </c>
    </row>
    <row r="142" spans="1:101" ht="14" x14ac:dyDescent="0.2">
      <c r="A142" s="28" t="s">
        <v>105</v>
      </c>
      <c r="B142" s="28" t="s">
        <v>250</v>
      </c>
      <c r="C142" s="28" t="s">
        <v>411</v>
      </c>
      <c r="D142" s="28" t="s">
        <v>411</v>
      </c>
      <c r="E142" s="28" t="s">
        <v>411</v>
      </c>
      <c r="F142" s="28">
        <v>333132</v>
      </c>
      <c r="G142" s="28" t="s">
        <v>598</v>
      </c>
      <c r="H142" s="3">
        <v>41260</v>
      </c>
      <c r="I142" s="28">
        <v>2013</v>
      </c>
      <c r="J142" s="28">
        <v>2015</v>
      </c>
      <c r="K142" s="28">
        <v>196</v>
      </c>
      <c r="L142" s="28">
        <v>196</v>
      </c>
      <c r="M142" s="28">
        <v>196</v>
      </c>
      <c r="N142" s="4">
        <v>61186</v>
      </c>
      <c r="O142" s="4">
        <v>11992456</v>
      </c>
      <c r="P142" s="28"/>
      <c r="Q142" s="5">
        <v>30000000</v>
      </c>
      <c r="R142" s="5">
        <v>30000000</v>
      </c>
      <c r="S142" s="6">
        <v>90500000</v>
      </c>
      <c r="T142" s="6">
        <v>30000000</v>
      </c>
      <c r="U142" s="6">
        <v>125635680</v>
      </c>
      <c r="V142" s="6">
        <v>5579520</v>
      </c>
      <c r="W142" s="6">
        <v>5579520</v>
      </c>
      <c r="X142" s="6">
        <v>62858.872319999995</v>
      </c>
      <c r="Y142" s="6">
        <v>5579520</v>
      </c>
      <c r="Z142" s="6">
        <v>62858.872319999995</v>
      </c>
      <c r="AA142" s="6">
        <v>0</v>
      </c>
      <c r="AB142" s="6">
        <v>7011057.9134046938</v>
      </c>
      <c r="AC142" s="6">
        <v>2688443.140844</v>
      </c>
      <c r="AD142" s="7">
        <v>0.3834575571974479</v>
      </c>
      <c r="AE142" s="6">
        <v>202286.73908440006</v>
      </c>
      <c r="AF142" s="6">
        <v>690836</v>
      </c>
      <c r="AG142" s="10" t="s">
        <v>646</v>
      </c>
      <c r="AH142" s="10" t="s">
        <v>648</v>
      </c>
      <c r="AI142" s="10" t="s">
        <v>598</v>
      </c>
      <c r="AJ142" s="10" t="s">
        <v>646</v>
      </c>
      <c r="AK142" s="10" t="s">
        <v>685</v>
      </c>
      <c r="AL142" s="10">
        <v>0</v>
      </c>
      <c r="AM142" s="10">
        <v>1</v>
      </c>
      <c r="AN142" s="10">
        <v>0</v>
      </c>
      <c r="AO142" s="10">
        <v>0</v>
      </c>
      <c r="AP142" s="10">
        <v>0</v>
      </c>
      <c r="AQ142" s="10">
        <v>56102</v>
      </c>
      <c r="AR142" s="10">
        <v>56102</v>
      </c>
      <c r="AS142" s="10">
        <v>0</v>
      </c>
      <c r="AT142" s="10">
        <v>0</v>
      </c>
      <c r="AU142" s="10">
        <v>0</v>
      </c>
      <c r="AV142" s="10"/>
      <c r="AW142" s="8"/>
      <c r="AX142" s="8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>
        <v>0</v>
      </c>
      <c r="CQ142" s="10"/>
      <c r="CR142" s="10">
        <v>7.5243199999999996E-2</v>
      </c>
      <c r="CS142" s="10">
        <v>0</v>
      </c>
      <c r="CT142" s="10">
        <v>0</v>
      </c>
      <c r="CU142" s="10">
        <v>0</v>
      </c>
      <c r="CV142" s="10">
        <v>0</v>
      </c>
    </row>
    <row r="143" spans="1:101" ht="14" x14ac:dyDescent="0.2">
      <c r="A143" s="28" t="s">
        <v>106</v>
      </c>
      <c r="B143" s="28" t="s">
        <v>251</v>
      </c>
      <c r="C143" s="28" t="s">
        <v>405</v>
      </c>
      <c r="D143" s="28" t="s">
        <v>405</v>
      </c>
      <c r="E143" s="28" t="s">
        <v>405</v>
      </c>
      <c r="F143" s="28">
        <v>325120</v>
      </c>
      <c r="G143" s="28" t="s">
        <v>598</v>
      </c>
      <c r="H143" s="3">
        <v>41078</v>
      </c>
      <c r="I143" s="28">
        <v>2013</v>
      </c>
      <c r="J143" s="28">
        <v>2015</v>
      </c>
      <c r="K143" s="28">
        <v>10</v>
      </c>
      <c r="L143" s="28">
        <v>10</v>
      </c>
      <c r="M143" s="28">
        <v>10</v>
      </c>
      <c r="N143" s="4">
        <v>55000</v>
      </c>
      <c r="O143" s="4">
        <v>550000</v>
      </c>
      <c r="P143" s="28"/>
      <c r="Q143" s="5">
        <v>10000000</v>
      </c>
      <c r="R143" s="5">
        <v>10000000</v>
      </c>
      <c r="S143" s="6">
        <v>176400000</v>
      </c>
      <c r="T143" s="6">
        <v>112354000</v>
      </c>
      <c r="U143" s="6">
        <v>112354000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10905007.7541184</v>
      </c>
      <c r="AC143" s="6">
        <v>7191176</v>
      </c>
      <c r="AD143" s="7">
        <v>0.65943795384135984</v>
      </c>
      <c r="AE143" s="6">
        <v>698500</v>
      </c>
      <c r="AF143" s="6">
        <v>0</v>
      </c>
      <c r="AG143" s="10" t="s">
        <v>646</v>
      </c>
      <c r="AH143" s="10" t="s">
        <v>653</v>
      </c>
      <c r="AI143" s="10" t="s">
        <v>598</v>
      </c>
      <c r="AJ143" s="10" t="s">
        <v>646</v>
      </c>
      <c r="AK143" s="10" t="s">
        <v>683</v>
      </c>
      <c r="AL143" s="10">
        <v>0</v>
      </c>
      <c r="AM143" s="10">
        <v>0</v>
      </c>
      <c r="AN143" s="10">
        <v>0</v>
      </c>
      <c r="AO143" s="10">
        <v>1</v>
      </c>
      <c r="AP143" s="10">
        <v>0</v>
      </c>
      <c r="AQ143" s="10">
        <v>39547</v>
      </c>
      <c r="AR143" s="10">
        <v>55000</v>
      </c>
      <c r="AS143" s="10">
        <v>1</v>
      </c>
      <c r="AT143" s="10">
        <v>1</v>
      </c>
      <c r="AU143" s="10">
        <v>0</v>
      </c>
      <c r="AV143" s="10"/>
      <c r="AW143" s="8" t="s">
        <v>880</v>
      </c>
      <c r="AX143" s="8">
        <v>801</v>
      </c>
      <c r="AY143" s="10">
        <v>0</v>
      </c>
      <c r="AZ143" s="10">
        <v>0</v>
      </c>
      <c r="BA143" s="10">
        <v>0</v>
      </c>
      <c r="BB143" s="10"/>
      <c r="BC143" s="10">
        <v>0</v>
      </c>
      <c r="BD143" s="10"/>
      <c r="BE143" s="10">
        <v>0</v>
      </c>
      <c r="BF143" s="10"/>
      <c r="BG143" s="10">
        <v>0</v>
      </c>
      <c r="BH143" s="10"/>
      <c r="BI143" s="10">
        <v>0</v>
      </c>
      <c r="BJ143" s="10"/>
      <c r="BK143" s="10">
        <v>0</v>
      </c>
      <c r="BL143" s="10"/>
      <c r="BM143" s="10">
        <v>0</v>
      </c>
      <c r="BN143" s="10"/>
      <c r="BO143" s="10">
        <v>0</v>
      </c>
      <c r="BP143" s="10"/>
      <c r="BQ143" s="10">
        <v>0</v>
      </c>
      <c r="BR143" s="10"/>
      <c r="BS143" s="10">
        <v>0</v>
      </c>
      <c r="BT143" s="10"/>
      <c r="BU143" s="10">
        <v>0</v>
      </c>
      <c r="BV143" s="10"/>
      <c r="BW143" s="10">
        <v>0</v>
      </c>
      <c r="BX143" s="10"/>
      <c r="BY143" s="10">
        <v>0</v>
      </c>
      <c r="BZ143" s="10"/>
      <c r="CA143" s="10">
        <v>0</v>
      </c>
      <c r="CB143" s="10"/>
      <c r="CC143" s="10">
        <v>0</v>
      </c>
      <c r="CD143" s="10"/>
      <c r="CE143" s="10">
        <v>0</v>
      </c>
      <c r="CF143" s="10"/>
      <c r="CG143" s="10">
        <v>0</v>
      </c>
      <c r="CH143" s="10"/>
      <c r="CI143" s="10">
        <v>0</v>
      </c>
      <c r="CJ143" s="10" t="s">
        <v>814</v>
      </c>
      <c r="CK143" s="10">
        <v>0</v>
      </c>
      <c r="CL143" s="10" t="s">
        <v>814</v>
      </c>
      <c r="CM143" s="10">
        <v>9773863</v>
      </c>
      <c r="CN143" s="10" t="s">
        <v>814</v>
      </c>
      <c r="CO143" s="10">
        <v>9200798</v>
      </c>
      <c r="CP143" s="10">
        <v>1</v>
      </c>
      <c r="CQ143" s="10"/>
      <c r="CR143" s="10">
        <v>9.7132899999999994E-2</v>
      </c>
      <c r="CS143" s="10">
        <v>0</v>
      </c>
      <c r="CT143" s="10">
        <v>0</v>
      </c>
      <c r="CU143" s="10">
        <v>0</v>
      </c>
      <c r="CV143" s="10">
        <v>1</v>
      </c>
      <c r="CW143" s="27">
        <v>0</v>
      </c>
    </row>
    <row r="144" spans="1:101" ht="14" x14ac:dyDescent="0.2">
      <c r="A144" s="28" t="s">
        <v>107</v>
      </c>
      <c r="B144" s="28" t="s">
        <v>253</v>
      </c>
      <c r="C144" s="28" t="s">
        <v>327</v>
      </c>
      <c r="D144" s="28" t="s">
        <v>327</v>
      </c>
      <c r="E144" s="28" t="s">
        <v>327</v>
      </c>
      <c r="F144" s="28">
        <v>325211</v>
      </c>
      <c r="G144" s="28" t="s">
        <v>598</v>
      </c>
      <c r="H144" s="3">
        <v>41059</v>
      </c>
      <c r="I144" s="28">
        <v>2013</v>
      </c>
      <c r="J144" s="28">
        <v>2015</v>
      </c>
      <c r="K144" s="28">
        <v>23</v>
      </c>
      <c r="L144" s="28">
        <v>23</v>
      </c>
      <c r="M144" s="28">
        <v>23</v>
      </c>
      <c r="N144" s="4">
        <v>59134</v>
      </c>
      <c r="O144" s="4">
        <v>1360082</v>
      </c>
      <c r="P144" s="28"/>
      <c r="Q144" s="5">
        <v>30000000</v>
      </c>
      <c r="R144" s="5">
        <v>30000000</v>
      </c>
      <c r="S144" s="6">
        <v>170000000</v>
      </c>
      <c r="T144" s="6">
        <v>107061772</v>
      </c>
      <c r="U144" s="6">
        <v>166831604</v>
      </c>
      <c r="V144" s="6">
        <v>19308430</v>
      </c>
      <c r="W144" s="6">
        <v>19308430</v>
      </c>
      <c r="X144" s="6">
        <v>200826.98043000003</v>
      </c>
      <c r="Y144" s="6">
        <v>19308430</v>
      </c>
      <c r="Z144" s="6">
        <v>200826.98043000003</v>
      </c>
      <c r="AA144" s="6">
        <v>0</v>
      </c>
      <c r="AB144" s="6">
        <v>11199816.14586</v>
      </c>
      <c r="AC144" s="6">
        <v>5857832.7990000006</v>
      </c>
      <c r="AD144" s="7">
        <v>0.52302937143886441</v>
      </c>
      <c r="AE144" s="6">
        <v>2259724.721208408</v>
      </c>
      <c r="AF144" s="6">
        <v>836222.30742576008</v>
      </c>
      <c r="AG144" s="10" t="s">
        <v>646</v>
      </c>
      <c r="AH144" s="10" t="s">
        <v>653</v>
      </c>
      <c r="AI144" s="10" t="s">
        <v>598</v>
      </c>
      <c r="AJ144" s="10" t="s">
        <v>646</v>
      </c>
      <c r="AK144" s="10" t="s">
        <v>686</v>
      </c>
      <c r="AL144" s="10">
        <v>0</v>
      </c>
      <c r="AM144" s="10">
        <v>1</v>
      </c>
      <c r="AN144" s="10">
        <v>0</v>
      </c>
      <c r="AO144" s="10">
        <v>0</v>
      </c>
      <c r="AP144" s="10">
        <v>0</v>
      </c>
      <c r="AQ144" s="10">
        <v>45920.160000000003</v>
      </c>
      <c r="AR144" s="10">
        <v>45920.160000000003</v>
      </c>
      <c r="AS144" s="10">
        <v>0</v>
      </c>
      <c r="AT144" s="10">
        <v>1</v>
      </c>
      <c r="AU144" s="10">
        <v>1</v>
      </c>
      <c r="AV144" s="10"/>
      <c r="AW144" s="8" t="s">
        <v>830</v>
      </c>
      <c r="AX144" s="8">
        <v>4172</v>
      </c>
      <c r="AY144" s="10">
        <v>0</v>
      </c>
      <c r="AZ144" s="10">
        <v>0</v>
      </c>
      <c r="BA144" s="10">
        <v>2513441</v>
      </c>
      <c r="BB144" s="10" t="s">
        <v>814</v>
      </c>
      <c r="BC144" s="10">
        <v>0</v>
      </c>
      <c r="BD144" s="10" t="s">
        <v>814</v>
      </c>
      <c r="BE144" s="10">
        <v>4750940</v>
      </c>
      <c r="BF144" s="10" t="s">
        <v>814</v>
      </c>
      <c r="BG144" s="10">
        <v>16470487</v>
      </c>
      <c r="BH144" s="10" t="s">
        <v>814</v>
      </c>
      <c r="BI144" s="10">
        <v>16972825</v>
      </c>
      <c r="BJ144" s="10" t="s">
        <v>814</v>
      </c>
      <c r="BK144" s="10">
        <v>19226265</v>
      </c>
      <c r="BL144" s="10" t="s">
        <v>814</v>
      </c>
      <c r="BM144" s="10">
        <v>23367130</v>
      </c>
      <c r="BN144" s="10" t="s">
        <v>814</v>
      </c>
      <c r="BO144" s="10">
        <v>23606880</v>
      </c>
      <c r="BP144" s="10" t="s">
        <v>814</v>
      </c>
      <c r="BQ144" s="10">
        <v>25271790</v>
      </c>
      <c r="BR144" s="10" t="s">
        <v>814</v>
      </c>
      <c r="BS144" s="10">
        <v>25978907</v>
      </c>
      <c r="BT144" s="10" t="s">
        <v>814</v>
      </c>
      <c r="BU144" s="10">
        <v>26611765</v>
      </c>
      <c r="BV144" s="10" t="s">
        <v>814</v>
      </c>
      <c r="BW144" s="10">
        <v>24155802</v>
      </c>
      <c r="BX144" s="10" t="s">
        <v>814</v>
      </c>
      <c r="BY144" s="10">
        <v>18873075</v>
      </c>
      <c r="BZ144" s="10" t="s">
        <v>814</v>
      </c>
      <c r="CA144" s="10">
        <v>18472682</v>
      </c>
      <c r="CB144" s="10" t="s">
        <v>814</v>
      </c>
      <c r="CC144" s="10">
        <v>11799733</v>
      </c>
      <c r="CD144" s="10" t="s">
        <v>814</v>
      </c>
      <c r="CE144" s="10">
        <v>8034455</v>
      </c>
      <c r="CF144" s="10" t="s">
        <v>814</v>
      </c>
      <c r="CG144" s="10">
        <v>6157587</v>
      </c>
      <c r="CH144" s="10" t="s">
        <v>814</v>
      </c>
      <c r="CI144" s="10">
        <v>7705650</v>
      </c>
      <c r="CJ144" s="10" t="s">
        <v>814</v>
      </c>
      <c r="CK144" s="10">
        <v>8835331</v>
      </c>
      <c r="CL144" s="10" t="s">
        <v>814</v>
      </c>
      <c r="CM144" s="10">
        <v>9523127</v>
      </c>
      <c r="CN144" s="10" t="s">
        <v>814</v>
      </c>
      <c r="CO144" s="10">
        <v>8771045</v>
      </c>
      <c r="CP144" s="10">
        <v>1</v>
      </c>
      <c r="CQ144" s="10"/>
      <c r="CR144" s="10">
        <v>0.38576129999999997</v>
      </c>
      <c r="CS144" s="10">
        <v>0</v>
      </c>
      <c r="CT144" s="10">
        <v>0</v>
      </c>
      <c r="CU144" s="10">
        <v>0</v>
      </c>
      <c r="CV144" s="10">
        <v>0</v>
      </c>
    </row>
    <row r="145" spans="1:101" ht="14" x14ac:dyDescent="0.2">
      <c r="A145" s="28" t="s">
        <v>1</v>
      </c>
      <c r="B145" s="28" t="s">
        <v>254</v>
      </c>
      <c r="C145" s="28" t="s">
        <v>316</v>
      </c>
      <c r="D145" s="28" t="s">
        <v>316</v>
      </c>
      <c r="E145" s="28" t="s">
        <v>316</v>
      </c>
      <c r="F145" s="28">
        <v>325510</v>
      </c>
      <c r="G145" s="28" t="s">
        <v>598</v>
      </c>
      <c r="H145" s="3">
        <v>41218</v>
      </c>
      <c r="I145" s="28">
        <v>2013</v>
      </c>
      <c r="J145" s="28">
        <v>2015</v>
      </c>
      <c r="K145" s="28">
        <v>20</v>
      </c>
      <c r="L145" s="28">
        <v>11</v>
      </c>
      <c r="M145" s="28">
        <v>11</v>
      </c>
      <c r="N145" s="4">
        <v>92545</v>
      </c>
      <c r="O145" s="4">
        <v>1017995</v>
      </c>
      <c r="P145" s="28"/>
      <c r="Q145" s="5">
        <v>30000000</v>
      </c>
      <c r="R145" s="5">
        <v>30000000</v>
      </c>
      <c r="S145" s="6">
        <v>80000000</v>
      </c>
      <c r="T145" s="6">
        <v>40000000</v>
      </c>
      <c r="U145" s="6">
        <v>80000000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6247927.1192000005</v>
      </c>
      <c r="AC145" s="6">
        <v>2150304</v>
      </c>
      <c r="AD145" s="7">
        <v>0.34416278534877182</v>
      </c>
      <c r="AE145" s="6">
        <v>173718.31735413606</v>
      </c>
      <c r="AF145" s="6">
        <v>413120.82645863947</v>
      </c>
      <c r="AG145" s="10" t="s">
        <v>646</v>
      </c>
      <c r="AH145" s="10" t="s">
        <v>648</v>
      </c>
      <c r="AI145" s="10" t="s">
        <v>598</v>
      </c>
      <c r="AJ145" s="10" t="s">
        <v>646</v>
      </c>
      <c r="AK145" s="10" t="s">
        <v>687</v>
      </c>
      <c r="AL145" s="10">
        <v>0</v>
      </c>
      <c r="AM145" s="10">
        <v>1</v>
      </c>
      <c r="AN145" s="10">
        <v>0</v>
      </c>
      <c r="AO145" s="10">
        <v>0</v>
      </c>
      <c r="AP145" s="10">
        <v>0</v>
      </c>
      <c r="AQ145" s="10">
        <v>56102.2</v>
      </c>
      <c r="AR145" s="10">
        <v>56125</v>
      </c>
      <c r="AS145" s="10">
        <v>1</v>
      </c>
      <c r="AT145" s="10">
        <v>1</v>
      </c>
      <c r="AU145" s="10">
        <v>0</v>
      </c>
      <c r="AV145" s="10"/>
      <c r="AW145" s="8" t="s">
        <v>822</v>
      </c>
      <c r="AX145" s="8">
        <v>12306</v>
      </c>
      <c r="AY145" s="10">
        <v>0</v>
      </c>
      <c r="AZ145" s="10">
        <v>0</v>
      </c>
      <c r="BA145" s="10">
        <v>0</v>
      </c>
      <c r="BB145" s="10"/>
      <c r="BC145" s="10">
        <v>0</v>
      </c>
      <c r="BD145" s="10" t="s">
        <v>814</v>
      </c>
      <c r="BE145" s="10">
        <v>0</v>
      </c>
      <c r="BF145" s="10" t="s">
        <v>814</v>
      </c>
      <c r="BG145" s="10">
        <v>3019449</v>
      </c>
      <c r="BH145" s="10" t="s">
        <v>814</v>
      </c>
      <c r="BI145" s="10">
        <v>4718188</v>
      </c>
      <c r="BJ145" s="10" t="s">
        <v>814</v>
      </c>
      <c r="BK145" s="10">
        <v>8425109</v>
      </c>
      <c r="BL145" s="10" t="s">
        <v>814</v>
      </c>
      <c r="BM145" s="10">
        <v>12295814</v>
      </c>
      <c r="BN145" s="10" t="s">
        <v>814</v>
      </c>
      <c r="BO145" s="10">
        <v>10564907</v>
      </c>
      <c r="BP145" s="10" t="s">
        <v>814</v>
      </c>
      <c r="BQ145" s="10">
        <v>13150753</v>
      </c>
      <c r="BR145" s="10" t="s">
        <v>814</v>
      </c>
      <c r="BS145" s="10">
        <v>15289073</v>
      </c>
      <c r="BT145" s="10" t="s">
        <v>814</v>
      </c>
      <c r="BU145" s="10">
        <v>13860086</v>
      </c>
      <c r="BV145" s="10" t="s">
        <v>814</v>
      </c>
      <c r="BW145" s="10">
        <v>12373223</v>
      </c>
      <c r="BX145" s="10" t="s">
        <v>814</v>
      </c>
      <c r="BY145" s="10">
        <v>7901992</v>
      </c>
      <c r="BZ145" s="10" t="s">
        <v>814</v>
      </c>
      <c r="CA145" s="10">
        <v>10123233</v>
      </c>
      <c r="CB145" s="10" t="s">
        <v>814</v>
      </c>
      <c r="CC145" s="10">
        <v>1502310</v>
      </c>
      <c r="CD145" s="10" t="s">
        <v>814</v>
      </c>
      <c r="CE145" s="10">
        <v>1228315</v>
      </c>
      <c r="CF145" s="10" t="s">
        <v>814</v>
      </c>
      <c r="CG145" s="10">
        <v>1221560</v>
      </c>
      <c r="CH145" s="10" t="s">
        <v>814</v>
      </c>
      <c r="CI145" s="10">
        <v>1079058</v>
      </c>
      <c r="CJ145" s="10" t="s">
        <v>814</v>
      </c>
      <c r="CK145" s="10">
        <v>1123862</v>
      </c>
      <c r="CL145" s="10" t="s">
        <v>814</v>
      </c>
      <c r="CM145" s="10">
        <v>1321025</v>
      </c>
      <c r="CN145" s="10" t="s">
        <v>814</v>
      </c>
      <c r="CO145" s="10">
        <v>0</v>
      </c>
      <c r="CP145" s="10">
        <v>1</v>
      </c>
      <c r="CQ145" s="10"/>
      <c r="CR145" s="10">
        <v>8.0787600000000001E-2</v>
      </c>
      <c r="CS145" s="10">
        <v>0</v>
      </c>
      <c r="CT145" s="10">
        <v>0</v>
      </c>
      <c r="CU145" s="10">
        <v>0</v>
      </c>
      <c r="CV145" s="10">
        <v>0</v>
      </c>
    </row>
    <row r="146" spans="1:101" ht="14" x14ac:dyDescent="0.2">
      <c r="A146" s="28" t="s">
        <v>108</v>
      </c>
      <c r="B146" s="28" t="s">
        <v>255</v>
      </c>
      <c r="C146" s="28" t="s">
        <v>412</v>
      </c>
      <c r="D146" s="28" t="s">
        <v>412</v>
      </c>
      <c r="E146" s="28" t="s">
        <v>412</v>
      </c>
      <c r="F146" s="28" t="s">
        <v>596</v>
      </c>
      <c r="G146" s="28" t="s">
        <v>598</v>
      </c>
      <c r="H146" s="3">
        <v>41150</v>
      </c>
      <c r="I146" s="28">
        <v>2013</v>
      </c>
      <c r="J146" s="28">
        <v>2015</v>
      </c>
      <c r="K146" s="28">
        <v>20</v>
      </c>
      <c r="L146" s="28">
        <v>0</v>
      </c>
      <c r="M146" s="28">
        <v>0</v>
      </c>
      <c r="N146" s="4">
        <v>0</v>
      </c>
      <c r="O146" s="4">
        <v>0</v>
      </c>
      <c r="P146" s="28"/>
      <c r="Q146" s="5">
        <v>80000000</v>
      </c>
      <c r="R146" s="5">
        <v>80000000</v>
      </c>
      <c r="S146" s="6">
        <v>750000000</v>
      </c>
      <c r="T146" s="6">
        <v>68880027</v>
      </c>
      <c r="U146" s="6">
        <v>1150000000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108211250</v>
      </c>
      <c r="AC146" s="6">
        <v>68451345</v>
      </c>
      <c r="AD146" s="7">
        <v>0.63257142857142856</v>
      </c>
      <c r="AE146" s="6">
        <v>18149054.302355547</v>
      </c>
      <c r="AF146" s="6">
        <v>11907643.84794542</v>
      </c>
      <c r="AG146" s="10" t="s">
        <v>646</v>
      </c>
      <c r="AH146" s="10" t="s">
        <v>648</v>
      </c>
      <c r="AI146" s="10" t="s">
        <v>598</v>
      </c>
      <c r="AJ146" s="10" t="s">
        <v>646</v>
      </c>
      <c r="AK146" s="10" t="s">
        <v>688</v>
      </c>
      <c r="AL146" s="10">
        <v>1</v>
      </c>
      <c r="AM146" s="10">
        <v>0</v>
      </c>
      <c r="AN146" s="10">
        <v>0</v>
      </c>
      <c r="AO146" s="10">
        <v>0</v>
      </c>
      <c r="AP146" s="10">
        <v>0</v>
      </c>
      <c r="AQ146" s="10">
        <v>59082</v>
      </c>
      <c r="AR146" s="10">
        <v>60000</v>
      </c>
      <c r="AS146" s="10">
        <v>0</v>
      </c>
      <c r="AT146" s="10">
        <v>1</v>
      </c>
      <c r="AU146" s="10">
        <v>1</v>
      </c>
      <c r="AV146" s="10"/>
      <c r="AW146" s="8" t="s">
        <v>881</v>
      </c>
      <c r="AX146" s="8">
        <v>13152</v>
      </c>
      <c r="AY146" s="10">
        <v>34430961</v>
      </c>
      <c r="AZ146" s="10">
        <v>36785113</v>
      </c>
      <c r="BA146" s="10">
        <v>38458153</v>
      </c>
      <c r="BB146" s="10" t="s">
        <v>814</v>
      </c>
      <c r="BC146" s="10">
        <v>40014952</v>
      </c>
      <c r="BD146" s="10" t="s">
        <v>814</v>
      </c>
      <c r="BE146" s="10">
        <v>40929556</v>
      </c>
      <c r="BF146" s="10" t="s">
        <v>814</v>
      </c>
      <c r="BG146" s="10">
        <v>42628868</v>
      </c>
      <c r="BH146" s="10" t="s">
        <v>814</v>
      </c>
      <c r="BI146" s="10">
        <v>41435488</v>
      </c>
      <c r="BJ146" s="10" t="s">
        <v>814</v>
      </c>
      <c r="BK146" s="10">
        <v>40961782</v>
      </c>
      <c r="BL146" s="10" t="s">
        <v>814</v>
      </c>
      <c r="BM146" s="10">
        <v>42720757</v>
      </c>
      <c r="BN146" s="10" t="s">
        <v>814</v>
      </c>
      <c r="BO146" s="10">
        <v>37994062</v>
      </c>
      <c r="BP146" s="10" t="s">
        <v>814</v>
      </c>
      <c r="BQ146" s="10">
        <v>33330574</v>
      </c>
      <c r="BR146" s="10" t="s">
        <v>814</v>
      </c>
      <c r="BS146" s="10">
        <v>32357159</v>
      </c>
      <c r="BT146" s="10" t="s">
        <v>814</v>
      </c>
      <c r="BU146" s="10">
        <v>31545684</v>
      </c>
      <c r="BV146" s="10" t="s">
        <v>814</v>
      </c>
      <c r="BW146" s="10">
        <v>28066393</v>
      </c>
      <c r="BX146" s="10" t="s">
        <v>814</v>
      </c>
      <c r="BY146" s="10">
        <v>20896379</v>
      </c>
      <c r="BZ146" s="10" t="s">
        <v>814</v>
      </c>
      <c r="CA146" s="10">
        <v>21692911</v>
      </c>
      <c r="CB146" s="10" t="s">
        <v>814</v>
      </c>
      <c r="CC146" s="10">
        <v>9888063</v>
      </c>
      <c r="CD146" s="10" t="s">
        <v>814</v>
      </c>
      <c r="CE146" s="10">
        <v>4024</v>
      </c>
      <c r="CF146" s="10" t="s">
        <v>814</v>
      </c>
      <c r="CG146" s="10">
        <v>0</v>
      </c>
      <c r="CH146" s="10" t="s">
        <v>814</v>
      </c>
      <c r="CI146" s="10">
        <v>2353879</v>
      </c>
      <c r="CJ146" s="10" t="s">
        <v>814</v>
      </c>
      <c r="CK146" s="10">
        <v>1977797</v>
      </c>
      <c r="CL146" s="10" t="s">
        <v>814</v>
      </c>
      <c r="CM146" s="10">
        <v>2488759</v>
      </c>
      <c r="CN146" s="10" t="s">
        <v>814</v>
      </c>
      <c r="CO146" s="10">
        <v>2752152</v>
      </c>
      <c r="CP146" s="10">
        <v>1</v>
      </c>
      <c r="CQ146" s="10"/>
      <c r="CR146" s="10">
        <v>0.26513799999999998</v>
      </c>
      <c r="CS146" s="10">
        <v>0</v>
      </c>
      <c r="CT146" s="10">
        <v>0</v>
      </c>
      <c r="CU146" s="10">
        <v>0</v>
      </c>
      <c r="CV146" s="10">
        <v>0</v>
      </c>
    </row>
    <row r="147" spans="1:101" ht="14" x14ac:dyDescent="0.2">
      <c r="A147" s="28" t="s">
        <v>80</v>
      </c>
      <c r="B147" s="28" t="s">
        <v>255</v>
      </c>
      <c r="C147" s="28" t="s">
        <v>413</v>
      </c>
      <c r="D147" s="28" t="s">
        <v>413</v>
      </c>
      <c r="E147" s="28" t="s">
        <v>413</v>
      </c>
      <c r="F147" s="28">
        <v>325199</v>
      </c>
      <c r="G147" s="28" t="s">
        <v>598</v>
      </c>
      <c r="H147" s="3">
        <v>41264</v>
      </c>
      <c r="I147" s="28">
        <v>2013</v>
      </c>
      <c r="J147" s="28">
        <v>2015</v>
      </c>
      <c r="K147" s="28">
        <v>52</v>
      </c>
      <c r="L147" s="28">
        <v>49</v>
      </c>
      <c r="M147" s="28">
        <v>49</v>
      </c>
      <c r="N147" s="4">
        <v>90000</v>
      </c>
      <c r="O147" s="4">
        <v>4520011</v>
      </c>
      <c r="P147" s="28"/>
      <c r="Q147" s="5">
        <v>30000000</v>
      </c>
      <c r="R147" s="5">
        <v>30000000</v>
      </c>
      <c r="S147" s="6">
        <v>61493530</v>
      </c>
      <c r="T147" s="6">
        <v>32710060</v>
      </c>
      <c r="U147" s="6">
        <v>88910500</v>
      </c>
      <c r="V147" s="6">
        <v>14799698</v>
      </c>
      <c r="W147" s="6">
        <v>14799698</v>
      </c>
      <c r="X147" s="6">
        <v>153916.85920000001</v>
      </c>
      <c r="Y147" s="6">
        <v>14799698</v>
      </c>
      <c r="Z147" s="6">
        <v>153916.85920000001</v>
      </c>
      <c r="AA147" s="6">
        <v>0</v>
      </c>
      <c r="AB147" s="6">
        <v>9228733.0512000006</v>
      </c>
      <c r="AC147" s="6">
        <v>4517997.9520000005</v>
      </c>
      <c r="AD147" s="7">
        <v>0.48955776778184423</v>
      </c>
      <c r="AE147" s="6">
        <v>1649925.0157651098</v>
      </c>
      <c r="AF147" s="6">
        <v>393185.41258722544</v>
      </c>
      <c r="AG147" s="10" t="s">
        <v>646</v>
      </c>
      <c r="AH147" s="10" t="s">
        <v>655</v>
      </c>
      <c r="AI147" s="10" t="s">
        <v>598</v>
      </c>
      <c r="AJ147" s="10" t="s">
        <v>645</v>
      </c>
      <c r="AK147" s="10"/>
      <c r="AL147" s="10">
        <v>1</v>
      </c>
      <c r="AM147" s="10">
        <v>0</v>
      </c>
      <c r="AN147" s="10">
        <v>0</v>
      </c>
      <c r="AO147" s="10">
        <v>0</v>
      </c>
      <c r="AP147" s="10">
        <v>0</v>
      </c>
      <c r="AQ147" s="10">
        <v>65000</v>
      </c>
      <c r="AR147" s="10">
        <v>65000</v>
      </c>
      <c r="AS147" s="10">
        <v>0</v>
      </c>
      <c r="AT147" s="10">
        <v>1</v>
      </c>
      <c r="AU147" s="10">
        <v>1</v>
      </c>
      <c r="AV147" s="10"/>
      <c r="AW147" s="8" t="s">
        <v>863</v>
      </c>
      <c r="AX147" s="8">
        <v>7732</v>
      </c>
      <c r="AY147" s="10">
        <v>0</v>
      </c>
      <c r="AZ147" s="10">
        <v>11680999</v>
      </c>
      <c r="BA147" s="10">
        <v>12090034</v>
      </c>
      <c r="BB147" s="10" t="s">
        <v>814</v>
      </c>
      <c r="BC147" s="10">
        <v>12607715</v>
      </c>
      <c r="BD147" s="10" t="s">
        <v>814</v>
      </c>
      <c r="BE147" s="10">
        <v>20435156</v>
      </c>
      <c r="BF147" s="10" t="s">
        <v>814</v>
      </c>
      <c r="BG147" s="10">
        <v>27911399</v>
      </c>
      <c r="BH147" s="10" t="s">
        <v>814</v>
      </c>
      <c r="BI147" s="10">
        <v>26267852</v>
      </c>
      <c r="BJ147" s="10" t="s">
        <v>814</v>
      </c>
      <c r="BK147" s="10">
        <v>24850982</v>
      </c>
      <c r="BL147" s="10" t="s">
        <v>814</v>
      </c>
      <c r="BM147" s="10">
        <v>25418893</v>
      </c>
      <c r="BN147" s="10" t="s">
        <v>814</v>
      </c>
      <c r="BO147" s="10">
        <v>24089386</v>
      </c>
      <c r="BP147" s="10" t="s">
        <v>814</v>
      </c>
      <c r="BQ147" s="10">
        <v>23655426</v>
      </c>
      <c r="BR147" s="10" t="s">
        <v>814</v>
      </c>
      <c r="BS147" s="10">
        <v>24381479</v>
      </c>
      <c r="BT147" s="10" t="s">
        <v>814</v>
      </c>
      <c r="BU147" s="10">
        <v>25101902</v>
      </c>
      <c r="BV147" s="10" t="s">
        <v>814</v>
      </c>
      <c r="BW147" s="10">
        <v>23929995</v>
      </c>
      <c r="BX147" s="10" t="s">
        <v>814</v>
      </c>
      <c r="BY147" s="10">
        <v>17384867</v>
      </c>
      <c r="BZ147" s="10" t="s">
        <v>814</v>
      </c>
      <c r="CA147" s="10">
        <v>19044383</v>
      </c>
      <c r="CB147" s="10" t="s">
        <v>814</v>
      </c>
      <c r="CC147" s="10">
        <v>16335703</v>
      </c>
      <c r="CD147" s="10" t="s">
        <v>814</v>
      </c>
      <c r="CE147" s="10">
        <v>15895595</v>
      </c>
      <c r="CF147" s="10" t="s">
        <v>814</v>
      </c>
      <c r="CG147" s="10">
        <v>17414723</v>
      </c>
      <c r="CH147" s="10" t="s">
        <v>814</v>
      </c>
      <c r="CI147" s="10">
        <v>16802316</v>
      </c>
      <c r="CJ147" s="10" t="s">
        <v>814</v>
      </c>
      <c r="CK147" s="10">
        <v>17778691</v>
      </c>
      <c r="CL147" s="10" t="s">
        <v>814</v>
      </c>
      <c r="CM147" s="10">
        <v>20835112</v>
      </c>
      <c r="CN147" s="10" t="s">
        <v>814</v>
      </c>
      <c r="CO147" s="10">
        <v>24533513</v>
      </c>
      <c r="CP147" s="10">
        <v>1</v>
      </c>
      <c r="CQ147" s="10"/>
      <c r="CR147" s="10">
        <v>0.3651894</v>
      </c>
      <c r="CS147" s="10">
        <v>0</v>
      </c>
      <c r="CT147" s="10">
        <v>0</v>
      </c>
      <c r="CU147" s="10">
        <v>0</v>
      </c>
      <c r="CV147" s="10">
        <v>0</v>
      </c>
    </row>
    <row r="148" spans="1:101" ht="14" x14ac:dyDescent="0.2">
      <c r="A148" s="28" t="s">
        <v>109</v>
      </c>
      <c r="B148" s="28" t="s">
        <v>255</v>
      </c>
      <c r="C148" s="28" t="s">
        <v>309</v>
      </c>
      <c r="D148" s="28" t="s">
        <v>309</v>
      </c>
      <c r="E148" s="28" t="s">
        <v>309</v>
      </c>
      <c r="F148" s="28">
        <v>324110</v>
      </c>
      <c r="G148" s="28" t="s">
        <v>598</v>
      </c>
      <c r="H148" s="3">
        <v>41253</v>
      </c>
      <c r="I148" s="28">
        <v>2013</v>
      </c>
      <c r="J148" s="28">
        <v>2015</v>
      </c>
      <c r="K148" s="28">
        <v>10</v>
      </c>
      <c r="L148" s="28">
        <v>10</v>
      </c>
      <c r="M148" s="28">
        <v>10</v>
      </c>
      <c r="N148" s="4">
        <v>100000</v>
      </c>
      <c r="O148" s="4">
        <v>1000000</v>
      </c>
      <c r="P148" s="28"/>
      <c r="Q148" s="5">
        <v>30000000</v>
      </c>
      <c r="R148" s="5">
        <v>30000000</v>
      </c>
      <c r="S148" s="6">
        <v>150152862</v>
      </c>
      <c r="T148" s="6">
        <v>89000000</v>
      </c>
      <c r="U148" s="6">
        <v>142645219</v>
      </c>
      <c r="V148" s="6">
        <v>10000000</v>
      </c>
      <c r="W148" s="6">
        <v>10000000</v>
      </c>
      <c r="X148" s="6">
        <v>104000</v>
      </c>
      <c r="Y148" s="6">
        <v>10000000</v>
      </c>
      <c r="Z148" s="6">
        <v>104000</v>
      </c>
      <c r="AA148" s="6">
        <v>0</v>
      </c>
      <c r="AB148" s="6">
        <v>14896078.808</v>
      </c>
      <c r="AC148" s="6">
        <v>8721112.4519999996</v>
      </c>
      <c r="AD148" s="7">
        <v>0.58546363539083124</v>
      </c>
      <c r="AE148" s="6">
        <v>3019664.8697600001</v>
      </c>
      <c r="AF148" s="6">
        <v>1211446</v>
      </c>
      <c r="AG148" s="10" t="s">
        <v>646</v>
      </c>
      <c r="AH148" s="10" t="s">
        <v>648</v>
      </c>
      <c r="AI148" s="10" t="s">
        <v>598</v>
      </c>
      <c r="AJ148" s="10" t="s">
        <v>645</v>
      </c>
      <c r="AK148" s="10"/>
      <c r="AL148" s="10">
        <v>0</v>
      </c>
      <c r="AM148" s="10">
        <v>1</v>
      </c>
      <c r="AN148" s="10">
        <v>0</v>
      </c>
      <c r="AO148" s="10">
        <v>0</v>
      </c>
      <c r="AP148" s="10">
        <v>0</v>
      </c>
      <c r="AQ148" s="10">
        <v>59076.160000000003</v>
      </c>
      <c r="AR148" s="10">
        <v>59076.160000000003</v>
      </c>
      <c r="AS148" s="10">
        <v>1</v>
      </c>
      <c r="AT148" s="10">
        <v>1</v>
      </c>
      <c r="AU148" s="10">
        <v>1</v>
      </c>
      <c r="AV148" s="10"/>
      <c r="AW148" s="8" t="s">
        <v>882</v>
      </c>
      <c r="AX148" s="8">
        <v>23661</v>
      </c>
      <c r="AY148" s="10">
        <v>0</v>
      </c>
      <c r="AZ148" s="10">
        <v>0</v>
      </c>
      <c r="BA148" s="10">
        <v>0</v>
      </c>
      <c r="BB148" s="10"/>
      <c r="BC148" s="10">
        <v>0</v>
      </c>
      <c r="BD148" s="10"/>
      <c r="BE148" s="10">
        <v>0</v>
      </c>
      <c r="BF148" s="10"/>
      <c r="BG148" s="10">
        <v>0</v>
      </c>
      <c r="BH148" s="10"/>
      <c r="BI148" s="10">
        <v>0</v>
      </c>
      <c r="BJ148" s="10"/>
      <c r="BK148" s="10">
        <v>0</v>
      </c>
      <c r="BL148" s="10"/>
      <c r="BM148" s="10">
        <v>0</v>
      </c>
      <c r="BN148" s="10"/>
      <c r="BO148" s="10">
        <v>0</v>
      </c>
      <c r="BP148" s="10" t="s">
        <v>814</v>
      </c>
      <c r="BQ148" s="10">
        <v>0</v>
      </c>
      <c r="BR148" s="10" t="s">
        <v>814</v>
      </c>
      <c r="BS148" s="10">
        <v>0</v>
      </c>
      <c r="BT148" s="10"/>
      <c r="BU148" s="10">
        <v>0</v>
      </c>
      <c r="BV148" s="10"/>
      <c r="BW148" s="10">
        <v>0</v>
      </c>
      <c r="BX148" s="10" t="s">
        <v>814</v>
      </c>
      <c r="BY148" s="10">
        <v>0</v>
      </c>
      <c r="BZ148" s="10" t="s">
        <v>814</v>
      </c>
      <c r="CA148" s="10">
        <v>0</v>
      </c>
      <c r="CB148" s="10" t="s">
        <v>814</v>
      </c>
      <c r="CC148" s="10">
        <v>0</v>
      </c>
      <c r="CD148" s="10" t="s">
        <v>814</v>
      </c>
      <c r="CE148" s="10">
        <v>0</v>
      </c>
      <c r="CF148" s="10"/>
      <c r="CG148" s="10">
        <v>0</v>
      </c>
      <c r="CH148" s="10" t="s">
        <v>814</v>
      </c>
      <c r="CI148" s="10">
        <v>0</v>
      </c>
      <c r="CJ148" s="10"/>
      <c r="CK148" s="10">
        <v>0</v>
      </c>
      <c r="CL148" s="10" t="s">
        <v>814</v>
      </c>
      <c r="CM148" s="10">
        <v>0</v>
      </c>
      <c r="CN148" s="10" t="s">
        <v>814</v>
      </c>
      <c r="CO148" s="10">
        <v>0</v>
      </c>
      <c r="CP148" s="10">
        <v>1</v>
      </c>
      <c r="CQ148" s="10"/>
      <c r="CR148" s="10">
        <v>0.34624769999999999</v>
      </c>
      <c r="CS148" s="10">
        <v>0</v>
      </c>
      <c r="CT148" s="10">
        <v>1</v>
      </c>
      <c r="CU148" s="10">
        <v>0</v>
      </c>
      <c r="CV148" s="10">
        <v>0</v>
      </c>
      <c r="CW148" s="27">
        <v>0</v>
      </c>
    </row>
    <row r="149" spans="1:101" ht="14" x14ac:dyDescent="0.2">
      <c r="A149" s="28" t="s">
        <v>110</v>
      </c>
      <c r="B149" s="28" t="s">
        <v>256</v>
      </c>
      <c r="C149" s="28" t="s">
        <v>320</v>
      </c>
      <c r="D149" s="28" t="s">
        <v>320</v>
      </c>
      <c r="E149" s="28" t="s">
        <v>320</v>
      </c>
      <c r="F149" s="28">
        <v>334410</v>
      </c>
      <c r="G149" s="28" t="s">
        <v>598</v>
      </c>
      <c r="H149" s="3">
        <v>41260</v>
      </c>
      <c r="I149" s="28">
        <v>2013</v>
      </c>
      <c r="J149" s="28">
        <v>2015</v>
      </c>
      <c r="K149" s="28">
        <v>25</v>
      </c>
      <c r="L149" s="28">
        <v>37</v>
      </c>
      <c r="M149" s="28">
        <v>37</v>
      </c>
      <c r="N149" s="4">
        <v>83500</v>
      </c>
      <c r="O149" s="4">
        <v>3381500</v>
      </c>
      <c r="P149" s="28"/>
      <c r="Q149" s="5">
        <v>80000000</v>
      </c>
      <c r="R149" s="5">
        <v>80000000</v>
      </c>
      <c r="S149" s="6">
        <v>80000000</v>
      </c>
      <c r="T149" s="6">
        <v>0</v>
      </c>
      <c r="U149" s="6">
        <v>2911205301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22048507.246408541</v>
      </c>
      <c r="AC149" s="6">
        <v>14248948.542695714</v>
      </c>
      <c r="AD149" s="7">
        <v>0.64625456877661014</v>
      </c>
      <c r="AE149" s="6">
        <v>10709244.320893874</v>
      </c>
      <c r="AF149" s="6">
        <v>5823351</v>
      </c>
      <c r="AG149" s="10" t="s">
        <v>646</v>
      </c>
      <c r="AH149" s="10" t="s">
        <v>653</v>
      </c>
      <c r="AI149" s="10" t="s">
        <v>689</v>
      </c>
      <c r="AJ149" s="10" t="s">
        <v>646</v>
      </c>
      <c r="AK149" s="10" t="s">
        <v>690</v>
      </c>
      <c r="AL149" s="10">
        <v>0</v>
      </c>
      <c r="AM149" s="10">
        <v>1</v>
      </c>
      <c r="AN149" s="10">
        <v>0</v>
      </c>
      <c r="AO149" s="10">
        <v>0</v>
      </c>
      <c r="AP149" s="10">
        <v>0</v>
      </c>
      <c r="AQ149" s="10">
        <v>60551.7</v>
      </c>
      <c r="AR149" s="10">
        <v>60551.7</v>
      </c>
      <c r="AS149" s="10">
        <v>1</v>
      </c>
      <c r="AT149" s="10">
        <v>0</v>
      </c>
      <c r="AU149" s="10">
        <v>1</v>
      </c>
      <c r="AV149" s="10"/>
      <c r="AW149" s="8" t="s">
        <v>826</v>
      </c>
      <c r="AX149" s="8">
        <v>8856</v>
      </c>
      <c r="AY149" s="10">
        <v>0</v>
      </c>
      <c r="AZ149" s="10">
        <v>0</v>
      </c>
      <c r="BA149" s="10">
        <v>0</v>
      </c>
      <c r="BB149" s="10"/>
      <c r="BC149" s="10">
        <v>0</v>
      </c>
      <c r="BD149" s="10" t="s">
        <v>814</v>
      </c>
      <c r="BE149" s="10">
        <v>0</v>
      </c>
      <c r="BF149" s="10" t="s">
        <v>814</v>
      </c>
      <c r="BG149" s="10">
        <v>0</v>
      </c>
      <c r="BH149" s="10" t="s">
        <v>814</v>
      </c>
      <c r="BI149" s="10">
        <v>6625176</v>
      </c>
      <c r="BJ149" s="10" t="s">
        <v>814</v>
      </c>
      <c r="BK149" s="10">
        <v>5206277</v>
      </c>
      <c r="BL149" s="10" t="s">
        <v>814</v>
      </c>
      <c r="BM149" s="10">
        <v>7723473</v>
      </c>
      <c r="BN149" s="10" t="s">
        <v>814</v>
      </c>
      <c r="BO149" s="10">
        <v>7214354</v>
      </c>
      <c r="BP149" s="10" t="s">
        <v>814</v>
      </c>
      <c r="BQ149" s="10">
        <v>5047270</v>
      </c>
      <c r="BR149" s="10" t="s">
        <v>814</v>
      </c>
      <c r="BS149" s="10">
        <v>900804</v>
      </c>
      <c r="BT149" s="10" t="s">
        <v>814</v>
      </c>
      <c r="BU149" s="10">
        <v>0</v>
      </c>
      <c r="BV149" s="10" t="s">
        <v>814</v>
      </c>
      <c r="BW149" s="10">
        <v>0</v>
      </c>
      <c r="BX149" s="10"/>
      <c r="BY149" s="10">
        <v>0</v>
      </c>
      <c r="BZ149" s="10" t="s">
        <v>814</v>
      </c>
      <c r="CA149" s="10">
        <v>0</v>
      </c>
      <c r="CB149" s="10"/>
      <c r="CC149" s="10">
        <v>0</v>
      </c>
      <c r="CD149" s="10"/>
      <c r="CE149" s="10">
        <v>0</v>
      </c>
      <c r="CF149" s="10"/>
      <c r="CG149" s="10">
        <v>0</v>
      </c>
      <c r="CH149" s="10"/>
      <c r="CI149" s="10">
        <v>0</v>
      </c>
      <c r="CJ149" s="10"/>
      <c r="CK149" s="10">
        <v>0</v>
      </c>
      <c r="CL149" s="10"/>
      <c r="CM149" s="10">
        <v>0</v>
      </c>
      <c r="CN149" s="10"/>
      <c r="CO149" s="10">
        <v>0</v>
      </c>
      <c r="CP149" s="10">
        <v>1</v>
      </c>
      <c r="CQ149" s="10"/>
      <c r="CR149" s="10">
        <v>0.75158130000000001</v>
      </c>
      <c r="CS149" s="10">
        <v>0</v>
      </c>
      <c r="CT149" s="10">
        <v>0</v>
      </c>
      <c r="CU149" s="10">
        <v>0</v>
      </c>
      <c r="CV149" s="10">
        <v>0</v>
      </c>
      <c r="CW149" s="27">
        <v>0</v>
      </c>
    </row>
    <row r="150" spans="1:101" ht="14" x14ac:dyDescent="0.2">
      <c r="A150" s="28" t="s">
        <v>1</v>
      </c>
      <c r="B150" s="28" t="s">
        <v>254</v>
      </c>
      <c r="C150" s="28" t="s">
        <v>414</v>
      </c>
      <c r="D150" s="28" t="s">
        <v>414</v>
      </c>
      <c r="E150" s="28" t="s">
        <v>414</v>
      </c>
      <c r="F150" s="28">
        <v>325120</v>
      </c>
      <c r="G150" s="28" t="s">
        <v>598</v>
      </c>
      <c r="H150" s="3">
        <v>41324</v>
      </c>
      <c r="I150" s="28">
        <v>2016</v>
      </c>
      <c r="J150" s="28">
        <v>2018</v>
      </c>
      <c r="K150" s="28">
        <v>70</v>
      </c>
      <c r="L150" s="28">
        <v>0</v>
      </c>
      <c r="M150" s="28">
        <v>0</v>
      </c>
      <c r="N150" s="4">
        <v>0</v>
      </c>
      <c r="O150" s="4">
        <v>0</v>
      </c>
      <c r="P150" s="28"/>
      <c r="Q150" s="5">
        <v>30000000</v>
      </c>
      <c r="R150" s="5">
        <v>30000000</v>
      </c>
      <c r="S150" s="6">
        <v>1255032300</v>
      </c>
      <c r="T150" s="6">
        <v>0</v>
      </c>
      <c r="U150" s="6">
        <v>1876000000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194675225.6790455</v>
      </c>
      <c r="AC150" s="6">
        <v>150955422.77689821</v>
      </c>
      <c r="AD150" s="7">
        <v>0.77542184553967508</v>
      </c>
      <c r="AE150" s="6">
        <v>8668823.85152811</v>
      </c>
      <c r="AF150" s="6">
        <v>21374124.075981796</v>
      </c>
      <c r="AG150" s="10" t="s">
        <v>646</v>
      </c>
      <c r="AH150" s="10" t="s">
        <v>648</v>
      </c>
      <c r="AI150" s="10" t="s">
        <v>598</v>
      </c>
      <c r="AJ150" s="10" t="s">
        <v>646</v>
      </c>
      <c r="AK150" s="10" t="s">
        <v>691</v>
      </c>
      <c r="AL150" s="10">
        <v>1</v>
      </c>
      <c r="AM150" s="10">
        <v>0</v>
      </c>
      <c r="AN150" s="10">
        <v>0</v>
      </c>
      <c r="AO150" s="10">
        <v>0</v>
      </c>
      <c r="AP150" s="10">
        <v>0</v>
      </c>
      <c r="AQ150" s="10">
        <v>59082</v>
      </c>
      <c r="AR150" s="10">
        <v>65000</v>
      </c>
      <c r="AS150" s="10">
        <v>1</v>
      </c>
      <c r="AT150" s="10">
        <v>1</v>
      </c>
      <c r="AU150" s="10">
        <v>0</v>
      </c>
      <c r="AV150" s="10"/>
      <c r="AW150" s="8" t="s">
        <v>822</v>
      </c>
      <c r="AX150" s="8">
        <v>12306</v>
      </c>
      <c r="AY150" s="10">
        <v>0</v>
      </c>
      <c r="AZ150" s="10">
        <v>0</v>
      </c>
      <c r="BA150" s="10">
        <v>0</v>
      </c>
      <c r="BB150" s="10"/>
      <c r="BC150" s="10">
        <v>0</v>
      </c>
      <c r="BD150" s="10" t="s">
        <v>814</v>
      </c>
      <c r="BE150" s="10">
        <v>0</v>
      </c>
      <c r="BF150" s="10" t="s">
        <v>814</v>
      </c>
      <c r="BG150" s="10">
        <v>3019449</v>
      </c>
      <c r="BH150" s="10" t="s">
        <v>814</v>
      </c>
      <c r="BI150" s="10">
        <v>4718188</v>
      </c>
      <c r="BJ150" s="10" t="s">
        <v>814</v>
      </c>
      <c r="BK150" s="10">
        <v>8425109</v>
      </c>
      <c r="BL150" s="10" t="s">
        <v>814</v>
      </c>
      <c r="BM150" s="10">
        <v>12295814</v>
      </c>
      <c r="BN150" s="10" t="s">
        <v>814</v>
      </c>
      <c r="BO150" s="10">
        <v>10564907</v>
      </c>
      <c r="BP150" s="10" t="s">
        <v>814</v>
      </c>
      <c r="BQ150" s="10">
        <v>13150753</v>
      </c>
      <c r="BR150" s="10" t="s">
        <v>814</v>
      </c>
      <c r="BS150" s="10">
        <v>15289073</v>
      </c>
      <c r="BT150" s="10" t="s">
        <v>814</v>
      </c>
      <c r="BU150" s="10">
        <v>13860086</v>
      </c>
      <c r="BV150" s="10" t="s">
        <v>814</v>
      </c>
      <c r="BW150" s="10">
        <v>12373223</v>
      </c>
      <c r="BX150" s="10" t="s">
        <v>814</v>
      </c>
      <c r="BY150" s="10">
        <v>7901992</v>
      </c>
      <c r="BZ150" s="10" t="s">
        <v>814</v>
      </c>
      <c r="CA150" s="10">
        <v>10123233</v>
      </c>
      <c r="CB150" s="10" t="s">
        <v>814</v>
      </c>
      <c r="CC150" s="10">
        <v>1502310</v>
      </c>
      <c r="CD150" s="10" t="s">
        <v>814</v>
      </c>
      <c r="CE150" s="10">
        <v>1228315</v>
      </c>
      <c r="CF150" s="10" t="s">
        <v>814</v>
      </c>
      <c r="CG150" s="10">
        <v>1221560</v>
      </c>
      <c r="CH150" s="10" t="s">
        <v>814</v>
      </c>
      <c r="CI150" s="10">
        <v>1079058</v>
      </c>
      <c r="CJ150" s="10" t="s">
        <v>814</v>
      </c>
      <c r="CK150" s="10">
        <v>1123862</v>
      </c>
      <c r="CL150" s="10" t="s">
        <v>814</v>
      </c>
      <c r="CM150" s="10">
        <v>1321025</v>
      </c>
      <c r="CN150" s="10" t="s">
        <v>814</v>
      </c>
      <c r="CO150" s="10">
        <v>0</v>
      </c>
      <c r="CP150" s="10">
        <v>1</v>
      </c>
      <c r="CQ150" s="10"/>
      <c r="CR150" s="10">
        <v>5.7426400000000002E-2</v>
      </c>
      <c r="CS150" s="10">
        <v>0</v>
      </c>
      <c r="CT150" s="10">
        <v>0</v>
      </c>
      <c r="CU150" s="10">
        <v>0</v>
      </c>
      <c r="CV150" s="10">
        <v>1</v>
      </c>
    </row>
    <row r="151" spans="1:101" ht="14" x14ac:dyDescent="0.2">
      <c r="A151" s="28" t="s">
        <v>1</v>
      </c>
      <c r="B151" s="28" t="s">
        <v>254</v>
      </c>
      <c r="C151" s="28" t="s">
        <v>414</v>
      </c>
      <c r="D151" s="28" t="s">
        <v>414</v>
      </c>
      <c r="E151" s="28" t="s">
        <v>414</v>
      </c>
      <c r="F151" s="28">
        <v>325120</v>
      </c>
      <c r="G151" s="28" t="s">
        <v>598</v>
      </c>
      <c r="H151" s="3">
        <v>41324</v>
      </c>
      <c r="I151" s="28">
        <v>2017</v>
      </c>
      <c r="J151" s="28">
        <v>2019</v>
      </c>
      <c r="K151" s="28">
        <v>42</v>
      </c>
      <c r="L151" s="28">
        <v>0</v>
      </c>
      <c r="M151" s="28">
        <v>0</v>
      </c>
      <c r="N151" s="4">
        <v>0</v>
      </c>
      <c r="O151" s="4">
        <v>0</v>
      </c>
      <c r="P151" s="28"/>
      <c r="Q151" s="5">
        <v>30000000</v>
      </c>
      <c r="R151" s="5">
        <v>30000000</v>
      </c>
      <c r="S151" s="6">
        <v>1300000000</v>
      </c>
      <c r="T151" s="6">
        <v>0</v>
      </c>
      <c r="U151" s="6">
        <v>1966000000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199717147.18502384</v>
      </c>
      <c r="AC151" s="6">
        <v>154049448.31550187</v>
      </c>
      <c r="AD151" s="7">
        <v>0.77133811736648694</v>
      </c>
      <c r="AE151" s="6">
        <v>8230724.486296623</v>
      </c>
      <c r="AF151" s="6">
        <v>21265671.05504049</v>
      </c>
      <c r="AG151" s="10" t="s">
        <v>646</v>
      </c>
      <c r="AH151" s="10" t="s">
        <v>648</v>
      </c>
      <c r="AI151" s="10" t="s">
        <v>598</v>
      </c>
      <c r="AJ151" s="10" t="s">
        <v>646</v>
      </c>
      <c r="AK151" s="10" t="s">
        <v>691</v>
      </c>
      <c r="AL151" s="10">
        <v>1</v>
      </c>
      <c r="AM151" s="10">
        <v>0</v>
      </c>
      <c r="AN151" s="10">
        <v>0</v>
      </c>
      <c r="AO151" s="10">
        <v>0</v>
      </c>
      <c r="AP151" s="10">
        <v>0</v>
      </c>
      <c r="AQ151" s="10">
        <v>59082</v>
      </c>
      <c r="AR151" s="10">
        <v>65000</v>
      </c>
      <c r="AS151" s="10">
        <v>1</v>
      </c>
      <c r="AT151" s="10">
        <v>1</v>
      </c>
      <c r="AU151" s="10">
        <v>0</v>
      </c>
      <c r="AV151" s="10"/>
      <c r="AW151" s="8" t="s">
        <v>822</v>
      </c>
      <c r="AX151" s="8">
        <v>12306</v>
      </c>
      <c r="AY151" s="10">
        <v>0</v>
      </c>
      <c r="AZ151" s="10">
        <v>0</v>
      </c>
      <c r="BA151" s="10">
        <v>0</v>
      </c>
      <c r="BB151" s="10"/>
      <c r="BC151" s="10">
        <v>0</v>
      </c>
      <c r="BD151" s="10" t="s">
        <v>814</v>
      </c>
      <c r="BE151" s="10">
        <v>0</v>
      </c>
      <c r="BF151" s="10" t="s">
        <v>814</v>
      </c>
      <c r="BG151" s="10">
        <v>3019449</v>
      </c>
      <c r="BH151" s="10" t="s">
        <v>814</v>
      </c>
      <c r="BI151" s="10">
        <v>4718188</v>
      </c>
      <c r="BJ151" s="10" t="s">
        <v>814</v>
      </c>
      <c r="BK151" s="10">
        <v>8425109</v>
      </c>
      <c r="BL151" s="10" t="s">
        <v>814</v>
      </c>
      <c r="BM151" s="10">
        <v>12295814</v>
      </c>
      <c r="BN151" s="10" t="s">
        <v>814</v>
      </c>
      <c r="BO151" s="10">
        <v>10564907</v>
      </c>
      <c r="BP151" s="10" t="s">
        <v>814</v>
      </c>
      <c r="BQ151" s="10">
        <v>13150753</v>
      </c>
      <c r="BR151" s="10" t="s">
        <v>814</v>
      </c>
      <c r="BS151" s="10">
        <v>15289073</v>
      </c>
      <c r="BT151" s="10" t="s">
        <v>814</v>
      </c>
      <c r="BU151" s="10">
        <v>13860086</v>
      </c>
      <c r="BV151" s="10" t="s">
        <v>814</v>
      </c>
      <c r="BW151" s="10">
        <v>12373223</v>
      </c>
      <c r="BX151" s="10" t="s">
        <v>814</v>
      </c>
      <c r="BY151" s="10">
        <v>7901992</v>
      </c>
      <c r="BZ151" s="10" t="s">
        <v>814</v>
      </c>
      <c r="CA151" s="10">
        <v>10123233</v>
      </c>
      <c r="CB151" s="10" t="s">
        <v>814</v>
      </c>
      <c r="CC151" s="10">
        <v>1502310</v>
      </c>
      <c r="CD151" s="10" t="s">
        <v>814</v>
      </c>
      <c r="CE151" s="10">
        <v>1228315</v>
      </c>
      <c r="CF151" s="10" t="s">
        <v>814</v>
      </c>
      <c r="CG151" s="10">
        <v>1221560</v>
      </c>
      <c r="CH151" s="10" t="s">
        <v>814</v>
      </c>
      <c r="CI151" s="10">
        <v>1079058</v>
      </c>
      <c r="CJ151" s="10" t="s">
        <v>814</v>
      </c>
      <c r="CK151" s="10">
        <v>1123862</v>
      </c>
      <c r="CL151" s="10" t="s">
        <v>814</v>
      </c>
      <c r="CM151" s="10">
        <v>1321025</v>
      </c>
      <c r="CN151" s="10" t="s">
        <v>814</v>
      </c>
      <c r="CO151" s="10">
        <v>0</v>
      </c>
      <c r="CP151" s="10">
        <v>1</v>
      </c>
      <c r="CQ151" s="10"/>
      <c r="CR151" s="10">
        <v>5.34291E-2</v>
      </c>
      <c r="CS151" s="10">
        <v>0</v>
      </c>
      <c r="CT151" s="10">
        <v>0</v>
      </c>
      <c r="CU151" s="10">
        <v>0</v>
      </c>
      <c r="CV151" s="10">
        <v>1</v>
      </c>
      <c r="CW151" s="27">
        <v>0</v>
      </c>
    </row>
    <row r="152" spans="1:101" ht="14" x14ac:dyDescent="0.2">
      <c r="A152" s="28" t="s">
        <v>1</v>
      </c>
      <c r="B152" s="28" t="s">
        <v>254</v>
      </c>
      <c r="C152" s="28" t="s">
        <v>414</v>
      </c>
      <c r="D152" s="28" t="s">
        <v>414</v>
      </c>
      <c r="E152" s="28" t="s">
        <v>414</v>
      </c>
      <c r="F152" s="28">
        <v>325120</v>
      </c>
      <c r="G152" s="28" t="s">
        <v>598</v>
      </c>
      <c r="H152" s="3">
        <v>41324</v>
      </c>
      <c r="I152" s="28">
        <v>2018</v>
      </c>
      <c r="J152" s="28">
        <v>2020</v>
      </c>
      <c r="K152" s="28">
        <v>18</v>
      </c>
      <c r="L152" s="28">
        <v>0</v>
      </c>
      <c r="M152" s="28">
        <v>0</v>
      </c>
      <c r="N152" s="4">
        <v>0</v>
      </c>
      <c r="O152" s="4">
        <v>0</v>
      </c>
      <c r="P152" s="28"/>
      <c r="Q152" s="5">
        <v>30000000</v>
      </c>
      <c r="R152" s="5">
        <v>30000000</v>
      </c>
      <c r="S152" s="6">
        <v>895023100</v>
      </c>
      <c r="T152" s="6">
        <v>0</v>
      </c>
      <c r="U152" s="6">
        <v>1310250000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132717916.45507288</v>
      </c>
      <c r="AC152" s="6">
        <v>101241801.27511807</v>
      </c>
      <c r="AD152" s="7">
        <v>0.76283446861818405</v>
      </c>
      <c r="AE152" s="6">
        <v>7759937.0695383353</v>
      </c>
      <c r="AF152" s="6">
        <v>12498893.479226824</v>
      </c>
      <c r="AG152" s="10" t="s">
        <v>646</v>
      </c>
      <c r="AH152" s="10" t="s">
        <v>648</v>
      </c>
      <c r="AI152" s="10" t="s">
        <v>598</v>
      </c>
      <c r="AJ152" s="10" t="s">
        <v>646</v>
      </c>
      <c r="AK152" s="10" t="s">
        <v>691</v>
      </c>
      <c r="AL152" s="10">
        <v>1</v>
      </c>
      <c r="AM152" s="10">
        <v>0</v>
      </c>
      <c r="AN152" s="10">
        <v>0</v>
      </c>
      <c r="AO152" s="10">
        <v>0</v>
      </c>
      <c r="AP152" s="10">
        <v>0</v>
      </c>
      <c r="AQ152" s="10">
        <v>59082</v>
      </c>
      <c r="AR152" s="10">
        <v>65000</v>
      </c>
      <c r="AS152" s="10">
        <v>1</v>
      </c>
      <c r="AT152" s="10">
        <v>1</v>
      </c>
      <c r="AU152" s="10">
        <v>0</v>
      </c>
      <c r="AV152" s="10"/>
      <c r="AW152" s="8" t="s">
        <v>822</v>
      </c>
      <c r="AX152" s="8">
        <v>12306</v>
      </c>
      <c r="AY152" s="10">
        <v>0</v>
      </c>
      <c r="AZ152" s="10">
        <v>0</v>
      </c>
      <c r="BA152" s="10">
        <v>0</v>
      </c>
      <c r="BB152" s="10"/>
      <c r="BC152" s="10">
        <v>0</v>
      </c>
      <c r="BD152" s="10" t="s">
        <v>814</v>
      </c>
      <c r="BE152" s="10">
        <v>0</v>
      </c>
      <c r="BF152" s="10" t="s">
        <v>814</v>
      </c>
      <c r="BG152" s="10">
        <v>3019449</v>
      </c>
      <c r="BH152" s="10" t="s">
        <v>814</v>
      </c>
      <c r="BI152" s="10">
        <v>4718188</v>
      </c>
      <c r="BJ152" s="10" t="s">
        <v>814</v>
      </c>
      <c r="BK152" s="10">
        <v>8425109</v>
      </c>
      <c r="BL152" s="10" t="s">
        <v>814</v>
      </c>
      <c r="BM152" s="10">
        <v>12295814</v>
      </c>
      <c r="BN152" s="10" t="s">
        <v>814</v>
      </c>
      <c r="BO152" s="10">
        <v>10564907</v>
      </c>
      <c r="BP152" s="10" t="s">
        <v>814</v>
      </c>
      <c r="BQ152" s="10">
        <v>13150753</v>
      </c>
      <c r="BR152" s="10" t="s">
        <v>814</v>
      </c>
      <c r="BS152" s="10">
        <v>15289073</v>
      </c>
      <c r="BT152" s="10" t="s">
        <v>814</v>
      </c>
      <c r="BU152" s="10">
        <v>13860086</v>
      </c>
      <c r="BV152" s="10" t="s">
        <v>814</v>
      </c>
      <c r="BW152" s="10">
        <v>12373223</v>
      </c>
      <c r="BX152" s="10" t="s">
        <v>814</v>
      </c>
      <c r="BY152" s="10">
        <v>7901992</v>
      </c>
      <c r="BZ152" s="10" t="s">
        <v>814</v>
      </c>
      <c r="CA152" s="10">
        <v>10123233</v>
      </c>
      <c r="CB152" s="10" t="s">
        <v>814</v>
      </c>
      <c r="CC152" s="10">
        <v>1502310</v>
      </c>
      <c r="CD152" s="10" t="s">
        <v>814</v>
      </c>
      <c r="CE152" s="10">
        <v>1228315</v>
      </c>
      <c r="CF152" s="10" t="s">
        <v>814</v>
      </c>
      <c r="CG152" s="10">
        <v>1221560</v>
      </c>
      <c r="CH152" s="10" t="s">
        <v>814</v>
      </c>
      <c r="CI152" s="10">
        <v>1079058</v>
      </c>
      <c r="CJ152" s="10" t="s">
        <v>814</v>
      </c>
      <c r="CK152" s="10">
        <v>1123862</v>
      </c>
      <c r="CL152" s="10" t="s">
        <v>814</v>
      </c>
      <c r="CM152" s="10">
        <v>1321025</v>
      </c>
      <c r="CN152" s="10" t="s">
        <v>814</v>
      </c>
      <c r="CO152" s="10">
        <v>0</v>
      </c>
      <c r="CP152" s="10">
        <v>1</v>
      </c>
      <c r="CQ152" s="10"/>
      <c r="CR152" s="10">
        <v>7.6647599999999996E-2</v>
      </c>
      <c r="CS152" s="10">
        <v>0</v>
      </c>
      <c r="CT152" s="10">
        <v>0</v>
      </c>
      <c r="CU152" s="10">
        <v>0</v>
      </c>
      <c r="CV152" s="10">
        <v>1</v>
      </c>
      <c r="CW152" s="27">
        <v>0</v>
      </c>
    </row>
    <row r="153" spans="1:101" ht="14" x14ac:dyDescent="0.2">
      <c r="A153" s="28" t="s">
        <v>111</v>
      </c>
      <c r="B153" s="28" t="s">
        <v>257</v>
      </c>
      <c r="C153" s="28" t="s">
        <v>415</v>
      </c>
      <c r="D153" s="28" t="s">
        <v>415</v>
      </c>
      <c r="E153" s="28" t="s">
        <v>415</v>
      </c>
      <c r="F153" s="28">
        <v>311119</v>
      </c>
      <c r="G153" s="28" t="s">
        <v>598</v>
      </c>
      <c r="H153" s="3">
        <v>41337</v>
      </c>
      <c r="I153" s="28">
        <v>2014</v>
      </c>
      <c r="J153" s="28">
        <v>2016</v>
      </c>
      <c r="K153" s="28">
        <v>20</v>
      </c>
      <c r="L153" s="28">
        <v>0</v>
      </c>
      <c r="M153" s="28">
        <v>0</v>
      </c>
      <c r="N153" s="4">
        <v>0</v>
      </c>
      <c r="O153" s="4">
        <v>0</v>
      </c>
      <c r="P153" s="28"/>
      <c r="Q153" s="5">
        <v>10000000</v>
      </c>
      <c r="R153" s="5">
        <v>10000000</v>
      </c>
      <c r="S153" s="6">
        <v>42601500</v>
      </c>
      <c r="T153" s="6">
        <v>46365025</v>
      </c>
      <c r="U153" s="6">
        <v>49950000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3912990.2031999989</v>
      </c>
      <c r="AC153" s="6">
        <v>2182367</v>
      </c>
      <c r="AD153" s="7">
        <v>0.55772360437173729</v>
      </c>
      <c r="AE153" s="6">
        <v>542333</v>
      </c>
      <c r="AF153" s="6">
        <v>108963</v>
      </c>
      <c r="AG153" s="10" t="s">
        <v>646</v>
      </c>
      <c r="AH153" s="10" t="s">
        <v>648</v>
      </c>
      <c r="AI153" s="10" t="s">
        <v>598</v>
      </c>
      <c r="AJ153" s="10" t="s">
        <v>646</v>
      </c>
      <c r="AK153" s="10" t="s">
        <v>692</v>
      </c>
      <c r="AL153" s="10">
        <v>0</v>
      </c>
      <c r="AM153" s="10">
        <v>0</v>
      </c>
      <c r="AN153" s="10">
        <v>1</v>
      </c>
      <c r="AO153" s="10">
        <v>0</v>
      </c>
      <c r="AP153" s="10">
        <v>0</v>
      </c>
      <c r="AQ153" s="10">
        <v>44215.6</v>
      </c>
      <c r="AR153" s="10">
        <v>44215.6</v>
      </c>
      <c r="AS153" s="10">
        <v>1</v>
      </c>
      <c r="AT153" s="10">
        <v>0</v>
      </c>
      <c r="AU153" s="10">
        <v>0</v>
      </c>
      <c r="AV153" s="10"/>
      <c r="AW153" s="8"/>
      <c r="AX153" s="8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>
        <v>0</v>
      </c>
      <c r="CQ153" s="10"/>
      <c r="CR153" s="10">
        <v>0.2485068</v>
      </c>
      <c r="CS153" s="10">
        <v>0</v>
      </c>
      <c r="CT153" s="10">
        <v>0</v>
      </c>
      <c r="CU153" s="10">
        <v>0</v>
      </c>
      <c r="CV153" s="10">
        <v>0</v>
      </c>
      <c r="CW153" s="27">
        <v>0</v>
      </c>
    </row>
    <row r="154" spans="1:101" ht="14" x14ac:dyDescent="0.2">
      <c r="A154" s="28" t="s">
        <v>109</v>
      </c>
      <c r="B154" s="28" t="s">
        <v>255</v>
      </c>
      <c r="C154" s="28" t="s">
        <v>346</v>
      </c>
      <c r="D154" s="28" t="s">
        <v>346</v>
      </c>
      <c r="E154" s="28" t="s">
        <v>346</v>
      </c>
      <c r="F154" s="28">
        <v>325110</v>
      </c>
      <c r="G154" s="28" t="s">
        <v>598</v>
      </c>
      <c r="H154" s="3">
        <v>41561</v>
      </c>
      <c r="I154" s="28">
        <v>2017</v>
      </c>
      <c r="J154" s="28">
        <v>2019</v>
      </c>
      <c r="K154" s="28">
        <v>25</v>
      </c>
      <c r="L154" s="28">
        <v>0</v>
      </c>
      <c r="M154" s="28">
        <v>0</v>
      </c>
      <c r="N154" s="4">
        <v>0</v>
      </c>
      <c r="O154" s="4">
        <v>0</v>
      </c>
      <c r="P154" s="28"/>
      <c r="Q154" s="5">
        <v>30000000</v>
      </c>
      <c r="R154" s="5">
        <v>30000000</v>
      </c>
      <c r="S154" s="6">
        <v>2300000000</v>
      </c>
      <c r="T154" s="6">
        <v>0</v>
      </c>
      <c r="U154" s="6">
        <v>2300000000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230037600</v>
      </c>
      <c r="AC154" s="6">
        <v>182301600</v>
      </c>
      <c r="AD154" s="7">
        <v>0.79248609792486102</v>
      </c>
      <c r="AE154" s="6">
        <v>33502708.614405185</v>
      </c>
      <c r="AF154" s="6">
        <v>21962643</v>
      </c>
      <c r="AG154" s="10" t="s">
        <v>646</v>
      </c>
      <c r="AH154" s="10" t="s">
        <v>648</v>
      </c>
      <c r="AI154" s="10" t="s">
        <v>598</v>
      </c>
      <c r="AJ154" s="10" t="s">
        <v>645</v>
      </c>
      <c r="AK154" s="10"/>
      <c r="AL154" s="10">
        <v>1</v>
      </c>
      <c r="AM154" s="10">
        <v>0</v>
      </c>
      <c r="AN154" s="10">
        <v>0</v>
      </c>
      <c r="AO154" s="10">
        <v>0</v>
      </c>
      <c r="AP154" s="10">
        <v>0</v>
      </c>
      <c r="AQ154" s="10">
        <v>59076</v>
      </c>
      <c r="AR154" s="10">
        <v>59076</v>
      </c>
      <c r="AS154" s="10">
        <v>1</v>
      </c>
      <c r="AT154" s="10">
        <v>1</v>
      </c>
      <c r="AU154" s="10">
        <v>1</v>
      </c>
      <c r="AV154" s="10"/>
      <c r="AW154" s="8" t="s">
        <v>882</v>
      </c>
      <c r="AX154" s="8">
        <v>23661</v>
      </c>
      <c r="AY154" s="10">
        <v>0</v>
      </c>
      <c r="AZ154" s="10">
        <v>0</v>
      </c>
      <c r="BA154" s="10">
        <v>0</v>
      </c>
      <c r="BB154" s="10"/>
      <c r="BC154" s="10">
        <v>0</v>
      </c>
      <c r="BD154" s="10"/>
      <c r="BE154" s="10">
        <v>0</v>
      </c>
      <c r="BF154" s="10"/>
      <c r="BG154" s="10">
        <v>0</v>
      </c>
      <c r="BH154" s="10"/>
      <c r="BI154" s="10">
        <v>0</v>
      </c>
      <c r="BJ154" s="10"/>
      <c r="BK154" s="10">
        <v>0</v>
      </c>
      <c r="BL154" s="10"/>
      <c r="BM154" s="10">
        <v>0</v>
      </c>
      <c r="BN154" s="10"/>
      <c r="BO154" s="10">
        <v>0</v>
      </c>
      <c r="BP154" s="10" t="s">
        <v>814</v>
      </c>
      <c r="BQ154" s="10">
        <v>0</v>
      </c>
      <c r="BR154" s="10" t="s">
        <v>814</v>
      </c>
      <c r="BS154" s="10">
        <v>0</v>
      </c>
      <c r="BT154" s="10"/>
      <c r="BU154" s="10">
        <v>0</v>
      </c>
      <c r="BV154" s="10"/>
      <c r="BW154" s="10">
        <v>0</v>
      </c>
      <c r="BX154" s="10" t="s">
        <v>814</v>
      </c>
      <c r="BY154" s="10">
        <v>0</v>
      </c>
      <c r="BZ154" s="10" t="s">
        <v>814</v>
      </c>
      <c r="CA154" s="10">
        <v>0</v>
      </c>
      <c r="CB154" s="10" t="s">
        <v>814</v>
      </c>
      <c r="CC154" s="10">
        <v>0</v>
      </c>
      <c r="CD154" s="10" t="s">
        <v>814</v>
      </c>
      <c r="CE154" s="10">
        <v>0</v>
      </c>
      <c r="CF154" s="10"/>
      <c r="CG154" s="10">
        <v>0</v>
      </c>
      <c r="CH154" s="10" t="s">
        <v>814</v>
      </c>
      <c r="CI154" s="10">
        <v>0</v>
      </c>
      <c r="CJ154" s="10"/>
      <c r="CK154" s="10">
        <v>0</v>
      </c>
      <c r="CL154" s="10" t="s">
        <v>814</v>
      </c>
      <c r="CM154" s="10">
        <v>0</v>
      </c>
      <c r="CN154" s="10" t="s">
        <v>814</v>
      </c>
      <c r="CO154" s="10">
        <v>0</v>
      </c>
      <c r="CP154" s="10">
        <v>1</v>
      </c>
      <c r="CQ154" s="10"/>
      <c r="CR154" s="10">
        <v>0.1837763</v>
      </c>
      <c r="CS154" s="10">
        <v>0</v>
      </c>
      <c r="CT154" s="10">
        <v>0</v>
      </c>
      <c r="CU154" s="10">
        <v>1</v>
      </c>
      <c r="CV154" s="10">
        <v>0</v>
      </c>
      <c r="CW154" s="27">
        <v>0</v>
      </c>
    </row>
    <row r="155" spans="1:101" ht="14" x14ac:dyDescent="0.2">
      <c r="A155" s="28" t="s">
        <v>86</v>
      </c>
      <c r="B155" s="28" t="s">
        <v>258</v>
      </c>
      <c r="C155" s="28" t="s">
        <v>391</v>
      </c>
      <c r="D155" s="28" t="s">
        <v>391</v>
      </c>
      <c r="E155" s="28" t="s">
        <v>391</v>
      </c>
      <c r="F155" s="28">
        <v>325120</v>
      </c>
      <c r="G155" s="28" t="s">
        <v>598</v>
      </c>
      <c r="H155" s="3">
        <v>41540</v>
      </c>
      <c r="I155" s="28">
        <v>2014</v>
      </c>
      <c r="J155" s="28">
        <v>2016</v>
      </c>
      <c r="K155" s="28">
        <v>51</v>
      </c>
      <c r="L155" s="28">
        <v>0</v>
      </c>
      <c r="M155" s="28">
        <v>0</v>
      </c>
      <c r="N155" s="4">
        <v>0</v>
      </c>
      <c r="O155" s="4">
        <v>0</v>
      </c>
      <c r="P155" s="28"/>
      <c r="Q155" s="5">
        <v>30000000</v>
      </c>
      <c r="R155" s="5">
        <v>30000000</v>
      </c>
      <c r="S155" s="6">
        <v>277000000</v>
      </c>
      <c r="T155" s="6">
        <v>56400000</v>
      </c>
      <c r="U155" s="6">
        <v>277000000</v>
      </c>
      <c r="V155" s="6">
        <v>56400000</v>
      </c>
      <c r="W155" s="6">
        <v>56400000</v>
      </c>
      <c r="X155" s="6">
        <v>597840</v>
      </c>
      <c r="Y155" s="6">
        <v>56400000</v>
      </c>
      <c r="Z155" s="6">
        <v>597840</v>
      </c>
      <c r="AA155" s="6">
        <v>0</v>
      </c>
      <c r="AB155" s="6">
        <v>29771160</v>
      </c>
      <c r="AC155" s="6">
        <v>20453760</v>
      </c>
      <c r="AD155" s="7">
        <v>0.68703268532364881</v>
      </c>
      <c r="AE155" s="6">
        <v>8067769.6741904207</v>
      </c>
      <c r="AF155" s="6">
        <v>284333.8609357141</v>
      </c>
      <c r="AG155" s="10" t="s">
        <v>646</v>
      </c>
      <c r="AH155" s="10" t="s">
        <v>648</v>
      </c>
      <c r="AI155" s="10" t="s">
        <v>598</v>
      </c>
      <c r="AJ155" s="10" t="s">
        <v>646</v>
      </c>
      <c r="AK155" s="10" t="s">
        <v>693</v>
      </c>
      <c r="AL155" s="10">
        <v>0</v>
      </c>
      <c r="AM155" s="10">
        <v>1</v>
      </c>
      <c r="AN155" s="10">
        <v>0</v>
      </c>
      <c r="AO155" s="10">
        <v>0</v>
      </c>
      <c r="AP155" s="10">
        <v>0</v>
      </c>
      <c r="AQ155" s="10">
        <v>59076.160000000003</v>
      </c>
      <c r="AR155" s="10">
        <v>60000</v>
      </c>
      <c r="AS155" s="10">
        <v>1</v>
      </c>
      <c r="AT155" s="10">
        <v>1</v>
      </c>
      <c r="AU155" s="10">
        <v>0</v>
      </c>
      <c r="AV155" s="10"/>
      <c r="AW155" s="8" t="s">
        <v>862</v>
      </c>
      <c r="AX155" s="8">
        <v>5079</v>
      </c>
      <c r="AY155" s="10">
        <v>10151501</v>
      </c>
      <c r="AZ155" s="10">
        <v>0</v>
      </c>
      <c r="BA155" s="10">
        <v>10794095</v>
      </c>
      <c r="BB155" s="10" t="s">
        <v>814</v>
      </c>
      <c r="BC155" s="10">
        <v>0</v>
      </c>
      <c r="BD155" s="10" t="s">
        <v>814</v>
      </c>
      <c r="BE155" s="10">
        <v>12568812</v>
      </c>
      <c r="BF155" s="10" t="s">
        <v>814</v>
      </c>
      <c r="BG155" s="10">
        <v>13313101</v>
      </c>
      <c r="BH155" s="10" t="s">
        <v>814</v>
      </c>
      <c r="BI155" s="10">
        <v>12352211</v>
      </c>
      <c r="BJ155" s="10" t="s">
        <v>814</v>
      </c>
      <c r="BK155" s="10">
        <v>11427685</v>
      </c>
      <c r="BL155" s="10" t="s">
        <v>814</v>
      </c>
      <c r="BM155" s="10">
        <v>13601857</v>
      </c>
      <c r="BN155" s="10" t="s">
        <v>814</v>
      </c>
      <c r="BO155" s="10">
        <v>10336151</v>
      </c>
      <c r="BP155" s="10" t="s">
        <v>814</v>
      </c>
      <c r="BQ155" s="10">
        <v>9717397</v>
      </c>
      <c r="BR155" s="10" t="s">
        <v>814</v>
      </c>
      <c r="BS155" s="10">
        <v>10107998</v>
      </c>
      <c r="BT155" s="10" t="s">
        <v>814</v>
      </c>
      <c r="BU155" s="10">
        <v>10494484</v>
      </c>
      <c r="BV155" s="10" t="s">
        <v>814</v>
      </c>
      <c r="BW155" s="10">
        <v>14305736</v>
      </c>
      <c r="BX155" s="10" t="s">
        <v>814</v>
      </c>
      <c r="BY155" s="10">
        <v>12109321</v>
      </c>
      <c r="BZ155" s="10" t="s">
        <v>814</v>
      </c>
      <c r="CA155" s="10">
        <v>13888259</v>
      </c>
      <c r="CB155" s="10" t="s">
        <v>814</v>
      </c>
      <c r="CC155" s="10">
        <v>7411879</v>
      </c>
      <c r="CD155" s="10" t="s">
        <v>814</v>
      </c>
      <c r="CE155" s="10">
        <v>4900367</v>
      </c>
      <c r="CF155" s="10" t="s">
        <v>814</v>
      </c>
      <c r="CG155" s="10">
        <v>4544753</v>
      </c>
      <c r="CH155" s="10" t="s">
        <v>814</v>
      </c>
      <c r="CI155" s="10">
        <v>9135240</v>
      </c>
      <c r="CJ155" s="10" t="s">
        <v>814</v>
      </c>
      <c r="CK155" s="10">
        <v>10718600</v>
      </c>
      <c r="CL155" s="10" t="s">
        <v>814</v>
      </c>
      <c r="CM155" s="10">
        <v>10718895</v>
      </c>
      <c r="CN155" s="10" t="s">
        <v>814</v>
      </c>
      <c r="CO155" s="10">
        <v>14504981</v>
      </c>
      <c r="CP155" s="10">
        <v>1</v>
      </c>
      <c r="CQ155" s="10"/>
      <c r="CR155" s="10">
        <v>0.3944395</v>
      </c>
      <c r="CS155" s="10">
        <v>0</v>
      </c>
      <c r="CT155" s="10">
        <v>0</v>
      </c>
      <c r="CU155" s="10">
        <v>0</v>
      </c>
      <c r="CV155" s="10">
        <v>1</v>
      </c>
      <c r="CW155" s="27">
        <v>0</v>
      </c>
    </row>
    <row r="156" spans="1:101" ht="14" x14ac:dyDescent="0.2">
      <c r="A156" s="28" t="s">
        <v>86</v>
      </c>
      <c r="B156" s="28" t="s">
        <v>258</v>
      </c>
      <c r="C156" s="28" t="s">
        <v>416</v>
      </c>
      <c r="D156" s="28" t="s">
        <v>416</v>
      </c>
      <c r="E156" s="28" t="s">
        <v>416</v>
      </c>
      <c r="F156" s="28">
        <v>211112</v>
      </c>
      <c r="G156" s="28" t="s">
        <v>598</v>
      </c>
      <c r="H156" s="3">
        <v>41540</v>
      </c>
      <c r="I156" s="28">
        <v>2014</v>
      </c>
      <c r="J156" s="28">
        <v>2016</v>
      </c>
      <c r="K156" s="28">
        <v>10</v>
      </c>
      <c r="L156" s="28">
        <v>0</v>
      </c>
      <c r="M156" s="28">
        <v>0</v>
      </c>
      <c r="N156" s="4">
        <v>0</v>
      </c>
      <c r="O156" s="4">
        <v>0</v>
      </c>
      <c r="P156" s="28"/>
      <c r="Q156" s="5">
        <v>30000000</v>
      </c>
      <c r="R156" s="5">
        <v>30000000</v>
      </c>
      <c r="S156" s="6">
        <v>480000000</v>
      </c>
      <c r="T156" s="6">
        <v>40000000</v>
      </c>
      <c r="U156" s="6">
        <v>480000000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40059520.000000022</v>
      </c>
      <c r="AC156" s="6">
        <v>29382352</v>
      </c>
      <c r="AD156" s="7">
        <v>0.7334674005080436</v>
      </c>
      <c r="AE156" s="6">
        <v>8342878.6741904207</v>
      </c>
      <c r="AF156" s="6">
        <v>239994.18362204079</v>
      </c>
      <c r="AG156" s="10" t="s">
        <v>646</v>
      </c>
      <c r="AH156" s="10" t="s">
        <v>648</v>
      </c>
      <c r="AI156" s="10" t="s">
        <v>598</v>
      </c>
      <c r="AJ156" s="10" t="s">
        <v>646</v>
      </c>
      <c r="AK156" s="10" t="s">
        <v>694</v>
      </c>
      <c r="AL156" s="10">
        <v>0</v>
      </c>
      <c r="AM156" s="10">
        <v>1</v>
      </c>
      <c r="AN156" s="10">
        <v>0</v>
      </c>
      <c r="AO156" s="10">
        <v>0</v>
      </c>
      <c r="AP156" s="10">
        <v>0</v>
      </c>
      <c r="AQ156" s="10">
        <v>59076</v>
      </c>
      <c r="AR156" s="10">
        <v>59076</v>
      </c>
      <c r="AS156" s="10">
        <v>0</v>
      </c>
      <c r="AT156" s="10">
        <v>1</v>
      </c>
      <c r="AU156" s="10">
        <v>0</v>
      </c>
      <c r="AV156" s="10"/>
      <c r="AW156" s="8" t="s">
        <v>862</v>
      </c>
      <c r="AX156" s="8">
        <v>5079</v>
      </c>
      <c r="AY156" s="10">
        <v>10151501</v>
      </c>
      <c r="AZ156" s="10">
        <v>0</v>
      </c>
      <c r="BA156" s="10">
        <v>10794095</v>
      </c>
      <c r="BB156" s="10" t="s">
        <v>814</v>
      </c>
      <c r="BC156" s="10">
        <v>0</v>
      </c>
      <c r="BD156" s="10" t="s">
        <v>814</v>
      </c>
      <c r="BE156" s="10">
        <v>12568812</v>
      </c>
      <c r="BF156" s="10" t="s">
        <v>814</v>
      </c>
      <c r="BG156" s="10">
        <v>13313101</v>
      </c>
      <c r="BH156" s="10" t="s">
        <v>814</v>
      </c>
      <c r="BI156" s="10">
        <v>12352211</v>
      </c>
      <c r="BJ156" s="10" t="s">
        <v>814</v>
      </c>
      <c r="BK156" s="10">
        <v>11427685</v>
      </c>
      <c r="BL156" s="10" t="s">
        <v>814</v>
      </c>
      <c r="BM156" s="10">
        <v>13601857</v>
      </c>
      <c r="BN156" s="10" t="s">
        <v>814</v>
      </c>
      <c r="BO156" s="10">
        <v>10336151</v>
      </c>
      <c r="BP156" s="10" t="s">
        <v>814</v>
      </c>
      <c r="BQ156" s="10">
        <v>9717397</v>
      </c>
      <c r="BR156" s="10" t="s">
        <v>814</v>
      </c>
      <c r="BS156" s="10">
        <v>10107998</v>
      </c>
      <c r="BT156" s="10" t="s">
        <v>814</v>
      </c>
      <c r="BU156" s="10">
        <v>10494484</v>
      </c>
      <c r="BV156" s="10" t="s">
        <v>814</v>
      </c>
      <c r="BW156" s="10">
        <v>14305736</v>
      </c>
      <c r="BX156" s="10" t="s">
        <v>814</v>
      </c>
      <c r="BY156" s="10">
        <v>12109321</v>
      </c>
      <c r="BZ156" s="10" t="s">
        <v>814</v>
      </c>
      <c r="CA156" s="10">
        <v>13888259</v>
      </c>
      <c r="CB156" s="10" t="s">
        <v>814</v>
      </c>
      <c r="CC156" s="10">
        <v>7411879</v>
      </c>
      <c r="CD156" s="10" t="s">
        <v>814</v>
      </c>
      <c r="CE156" s="10">
        <v>4900367</v>
      </c>
      <c r="CF156" s="10" t="s">
        <v>814</v>
      </c>
      <c r="CG156" s="10">
        <v>4544753</v>
      </c>
      <c r="CH156" s="10" t="s">
        <v>814</v>
      </c>
      <c r="CI156" s="10">
        <v>9135240</v>
      </c>
      <c r="CJ156" s="10" t="s">
        <v>814</v>
      </c>
      <c r="CK156" s="10">
        <v>10718600</v>
      </c>
      <c r="CL156" s="10" t="s">
        <v>814</v>
      </c>
      <c r="CM156" s="10">
        <v>10718895</v>
      </c>
      <c r="CN156" s="10" t="s">
        <v>814</v>
      </c>
      <c r="CO156" s="10">
        <v>14504981</v>
      </c>
      <c r="CP156" s="10">
        <v>1</v>
      </c>
      <c r="CQ156" s="10"/>
      <c r="CR156" s="10">
        <v>0.28394180000000002</v>
      </c>
      <c r="CS156" s="10">
        <v>0</v>
      </c>
      <c r="CT156" s="10">
        <v>0</v>
      </c>
      <c r="CU156" s="10">
        <v>0</v>
      </c>
      <c r="CV156" s="10">
        <v>0</v>
      </c>
      <c r="CW156" s="27">
        <v>0</v>
      </c>
    </row>
    <row r="157" spans="1:101" ht="14" x14ac:dyDescent="0.2">
      <c r="A157" s="28" t="s">
        <v>86</v>
      </c>
      <c r="B157" s="28" t="s">
        <v>258</v>
      </c>
      <c r="C157" s="28" t="s">
        <v>417</v>
      </c>
      <c r="D157" s="28" t="s">
        <v>417</v>
      </c>
      <c r="E157" s="28" t="s">
        <v>417</v>
      </c>
      <c r="F157" s="28">
        <v>325120</v>
      </c>
      <c r="G157" s="28" t="s">
        <v>598</v>
      </c>
      <c r="H157" s="3">
        <v>41540</v>
      </c>
      <c r="I157" s="28">
        <v>2014</v>
      </c>
      <c r="J157" s="28">
        <v>2016</v>
      </c>
      <c r="K157" s="28">
        <v>4</v>
      </c>
      <c r="L157" s="28">
        <v>0</v>
      </c>
      <c r="M157" s="28">
        <v>0</v>
      </c>
      <c r="N157" s="4">
        <v>0</v>
      </c>
      <c r="O157" s="4">
        <v>0</v>
      </c>
      <c r="P157" s="28"/>
      <c r="Q157" s="5">
        <v>30000000</v>
      </c>
      <c r="R157" s="5">
        <v>30000000</v>
      </c>
      <c r="S157" s="6">
        <v>240500000</v>
      </c>
      <c r="T157" s="6">
        <v>243735342</v>
      </c>
      <c r="U157" s="6">
        <v>245765342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27929822.186081566</v>
      </c>
      <c r="AC157" s="6">
        <v>18616956.818600003</v>
      </c>
      <c r="AD157" s="7">
        <v>0.6665619528318194</v>
      </c>
      <c r="AE157" s="6">
        <v>8342878.6741904207</v>
      </c>
      <c r="AF157" s="6">
        <v>184276.33899935801</v>
      </c>
      <c r="AG157" s="10" t="s">
        <v>646</v>
      </c>
      <c r="AH157" s="10" t="s">
        <v>648</v>
      </c>
      <c r="AI157" s="10" t="s">
        <v>598</v>
      </c>
      <c r="AJ157" s="10" t="s">
        <v>646</v>
      </c>
      <c r="AK157" s="10" t="s">
        <v>662</v>
      </c>
      <c r="AL157" s="10">
        <v>0</v>
      </c>
      <c r="AM157" s="10">
        <v>1</v>
      </c>
      <c r="AN157" s="10">
        <v>0</v>
      </c>
      <c r="AO157" s="10">
        <v>0</v>
      </c>
      <c r="AP157" s="10">
        <v>0</v>
      </c>
      <c r="AQ157" s="10">
        <v>59076.160000000003</v>
      </c>
      <c r="AR157" s="10">
        <v>75500</v>
      </c>
      <c r="AS157" s="10">
        <v>1</v>
      </c>
      <c r="AT157" s="10">
        <v>1</v>
      </c>
      <c r="AU157" s="10">
        <v>0</v>
      </c>
      <c r="AV157" s="10"/>
      <c r="AW157" s="8" t="s">
        <v>862</v>
      </c>
      <c r="AX157" s="8">
        <v>5079</v>
      </c>
      <c r="AY157" s="10">
        <v>10151501</v>
      </c>
      <c r="AZ157" s="10">
        <v>0</v>
      </c>
      <c r="BA157" s="10">
        <v>10794095</v>
      </c>
      <c r="BB157" s="10" t="s">
        <v>814</v>
      </c>
      <c r="BC157" s="10">
        <v>0</v>
      </c>
      <c r="BD157" s="10" t="s">
        <v>814</v>
      </c>
      <c r="BE157" s="10">
        <v>12568812</v>
      </c>
      <c r="BF157" s="10" t="s">
        <v>814</v>
      </c>
      <c r="BG157" s="10">
        <v>13313101</v>
      </c>
      <c r="BH157" s="10" t="s">
        <v>814</v>
      </c>
      <c r="BI157" s="10">
        <v>12352211</v>
      </c>
      <c r="BJ157" s="10" t="s">
        <v>814</v>
      </c>
      <c r="BK157" s="10">
        <v>11427685</v>
      </c>
      <c r="BL157" s="10" t="s">
        <v>814</v>
      </c>
      <c r="BM157" s="10">
        <v>13601857</v>
      </c>
      <c r="BN157" s="10" t="s">
        <v>814</v>
      </c>
      <c r="BO157" s="10">
        <v>10336151</v>
      </c>
      <c r="BP157" s="10" t="s">
        <v>814</v>
      </c>
      <c r="BQ157" s="10">
        <v>9717397</v>
      </c>
      <c r="BR157" s="10" t="s">
        <v>814</v>
      </c>
      <c r="BS157" s="10">
        <v>10107998</v>
      </c>
      <c r="BT157" s="10" t="s">
        <v>814</v>
      </c>
      <c r="BU157" s="10">
        <v>10494484</v>
      </c>
      <c r="BV157" s="10" t="s">
        <v>814</v>
      </c>
      <c r="BW157" s="10">
        <v>14305736</v>
      </c>
      <c r="BX157" s="10" t="s">
        <v>814</v>
      </c>
      <c r="BY157" s="10">
        <v>12109321</v>
      </c>
      <c r="BZ157" s="10" t="s">
        <v>814</v>
      </c>
      <c r="CA157" s="10">
        <v>13888259</v>
      </c>
      <c r="CB157" s="10" t="s">
        <v>814</v>
      </c>
      <c r="CC157" s="10">
        <v>7411879</v>
      </c>
      <c r="CD157" s="10" t="s">
        <v>814</v>
      </c>
      <c r="CE157" s="10">
        <v>4900367</v>
      </c>
      <c r="CF157" s="10" t="s">
        <v>814</v>
      </c>
      <c r="CG157" s="10">
        <v>4544753</v>
      </c>
      <c r="CH157" s="10" t="s">
        <v>814</v>
      </c>
      <c r="CI157" s="10">
        <v>9135240</v>
      </c>
      <c r="CJ157" s="10" t="s">
        <v>814</v>
      </c>
      <c r="CK157" s="10">
        <v>10718600</v>
      </c>
      <c r="CL157" s="10" t="s">
        <v>814</v>
      </c>
      <c r="CM157" s="10">
        <v>10718895</v>
      </c>
      <c r="CN157" s="10" t="s">
        <v>814</v>
      </c>
      <c r="CO157" s="10">
        <v>14504981</v>
      </c>
      <c r="CP157" s="10">
        <v>1</v>
      </c>
      <c r="CQ157" s="10"/>
      <c r="CR157" s="10">
        <v>0.44813330000000001</v>
      </c>
      <c r="CS157" s="10">
        <v>0</v>
      </c>
      <c r="CT157" s="10">
        <v>0</v>
      </c>
      <c r="CU157" s="10">
        <v>0</v>
      </c>
      <c r="CV157" s="10">
        <v>1</v>
      </c>
      <c r="CW157" s="27">
        <v>0</v>
      </c>
    </row>
    <row r="158" spans="1:101" ht="14" x14ac:dyDescent="0.2">
      <c r="A158" s="28" t="s">
        <v>86</v>
      </c>
      <c r="B158" s="28" t="s">
        <v>258</v>
      </c>
      <c r="C158" s="28" t="s">
        <v>417</v>
      </c>
      <c r="D158" s="28" t="s">
        <v>417</v>
      </c>
      <c r="E158" s="28" t="s">
        <v>417</v>
      </c>
      <c r="F158" s="28">
        <v>325120</v>
      </c>
      <c r="G158" s="28" t="s">
        <v>598</v>
      </c>
      <c r="H158" s="3">
        <v>41540</v>
      </c>
      <c r="I158" s="28">
        <v>2014</v>
      </c>
      <c r="J158" s="28">
        <v>2016</v>
      </c>
      <c r="K158" s="28">
        <v>4</v>
      </c>
      <c r="L158" s="28">
        <v>0</v>
      </c>
      <c r="M158" s="28">
        <v>0</v>
      </c>
      <c r="N158" s="4">
        <v>0</v>
      </c>
      <c r="O158" s="4">
        <v>0</v>
      </c>
      <c r="P158" s="28"/>
      <c r="Q158" s="5">
        <v>30000000</v>
      </c>
      <c r="R158" s="5">
        <v>30000000</v>
      </c>
      <c r="S158" s="6">
        <v>275000000</v>
      </c>
      <c r="T158" s="6">
        <v>231900000</v>
      </c>
      <c r="U158" s="6">
        <v>231900000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27907657.408327322</v>
      </c>
      <c r="AC158" s="6">
        <v>18922009.886136092</v>
      </c>
      <c r="AD158" s="7">
        <v>0.67802215031097457</v>
      </c>
      <c r="AE158" s="6">
        <v>7188501.6916384269</v>
      </c>
      <c r="AF158" s="6">
        <v>153075.96540912893</v>
      </c>
      <c r="AG158" s="10" t="s">
        <v>646</v>
      </c>
      <c r="AH158" s="10" t="s">
        <v>648</v>
      </c>
      <c r="AI158" s="10" t="s">
        <v>598</v>
      </c>
      <c r="AJ158" s="10" t="s">
        <v>646</v>
      </c>
      <c r="AK158" s="10" t="s">
        <v>662</v>
      </c>
      <c r="AL158" s="10">
        <v>0</v>
      </c>
      <c r="AM158" s="10">
        <v>1</v>
      </c>
      <c r="AN158" s="10">
        <v>0</v>
      </c>
      <c r="AO158" s="10">
        <v>0</v>
      </c>
      <c r="AP158" s="10">
        <v>0</v>
      </c>
      <c r="AQ158" s="10">
        <v>59076.160000000003</v>
      </c>
      <c r="AR158" s="10">
        <v>75500</v>
      </c>
      <c r="AS158" s="10">
        <v>1</v>
      </c>
      <c r="AT158" s="10">
        <v>1</v>
      </c>
      <c r="AU158" s="10">
        <v>0</v>
      </c>
      <c r="AV158" s="10"/>
      <c r="AW158" s="8" t="s">
        <v>862</v>
      </c>
      <c r="AX158" s="8">
        <v>5079</v>
      </c>
      <c r="AY158" s="10">
        <v>10151501</v>
      </c>
      <c r="AZ158" s="10">
        <v>0</v>
      </c>
      <c r="BA158" s="10">
        <v>10794095</v>
      </c>
      <c r="BB158" s="10" t="s">
        <v>814</v>
      </c>
      <c r="BC158" s="10">
        <v>0</v>
      </c>
      <c r="BD158" s="10" t="s">
        <v>814</v>
      </c>
      <c r="BE158" s="10">
        <v>12568812</v>
      </c>
      <c r="BF158" s="10" t="s">
        <v>814</v>
      </c>
      <c r="BG158" s="10">
        <v>13313101</v>
      </c>
      <c r="BH158" s="10" t="s">
        <v>814</v>
      </c>
      <c r="BI158" s="10">
        <v>12352211</v>
      </c>
      <c r="BJ158" s="10" t="s">
        <v>814</v>
      </c>
      <c r="BK158" s="10">
        <v>11427685</v>
      </c>
      <c r="BL158" s="10" t="s">
        <v>814</v>
      </c>
      <c r="BM158" s="10">
        <v>13601857</v>
      </c>
      <c r="BN158" s="10" t="s">
        <v>814</v>
      </c>
      <c r="BO158" s="10">
        <v>10336151</v>
      </c>
      <c r="BP158" s="10" t="s">
        <v>814</v>
      </c>
      <c r="BQ158" s="10">
        <v>9717397</v>
      </c>
      <c r="BR158" s="10" t="s">
        <v>814</v>
      </c>
      <c r="BS158" s="10">
        <v>10107998</v>
      </c>
      <c r="BT158" s="10" t="s">
        <v>814</v>
      </c>
      <c r="BU158" s="10">
        <v>10494484</v>
      </c>
      <c r="BV158" s="10" t="s">
        <v>814</v>
      </c>
      <c r="BW158" s="10">
        <v>14305736</v>
      </c>
      <c r="BX158" s="10" t="s">
        <v>814</v>
      </c>
      <c r="BY158" s="10">
        <v>12109321</v>
      </c>
      <c r="BZ158" s="10" t="s">
        <v>814</v>
      </c>
      <c r="CA158" s="10">
        <v>13888259</v>
      </c>
      <c r="CB158" s="10" t="s">
        <v>814</v>
      </c>
      <c r="CC158" s="10">
        <v>7411879</v>
      </c>
      <c r="CD158" s="10" t="s">
        <v>814</v>
      </c>
      <c r="CE158" s="10">
        <v>4900367</v>
      </c>
      <c r="CF158" s="10" t="s">
        <v>814</v>
      </c>
      <c r="CG158" s="10">
        <v>4544753</v>
      </c>
      <c r="CH158" s="10" t="s">
        <v>814</v>
      </c>
      <c r="CI158" s="10">
        <v>9135240</v>
      </c>
      <c r="CJ158" s="10" t="s">
        <v>814</v>
      </c>
      <c r="CK158" s="10">
        <v>10718600</v>
      </c>
      <c r="CL158" s="10" t="s">
        <v>814</v>
      </c>
      <c r="CM158" s="10">
        <v>10718895</v>
      </c>
      <c r="CN158" s="10" t="s">
        <v>814</v>
      </c>
      <c r="CO158" s="10">
        <v>14504981</v>
      </c>
      <c r="CP158" s="10">
        <v>1</v>
      </c>
      <c r="CQ158" s="10"/>
      <c r="CR158" s="10">
        <v>0.37990160000000001</v>
      </c>
      <c r="CS158" s="10">
        <v>0</v>
      </c>
      <c r="CT158" s="10">
        <v>0</v>
      </c>
      <c r="CU158" s="10">
        <v>0</v>
      </c>
      <c r="CV158" s="10">
        <v>1</v>
      </c>
      <c r="CW158" s="27">
        <v>0</v>
      </c>
    </row>
    <row r="159" spans="1:101" ht="14" x14ac:dyDescent="0.2">
      <c r="A159" s="28" t="s">
        <v>112</v>
      </c>
      <c r="B159" s="28" t="s">
        <v>259</v>
      </c>
      <c r="C159" s="28" t="s">
        <v>418</v>
      </c>
      <c r="D159" s="28" t="s">
        <v>418</v>
      </c>
      <c r="E159" s="28" t="s">
        <v>418</v>
      </c>
      <c r="F159" s="28">
        <v>221119</v>
      </c>
      <c r="G159" s="28" t="s">
        <v>599</v>
      </c>
      <c r="H159" s="3">
        <v>41414</v>
      </c>
      <c r="I159" s="28">
        <v>2014</v>
      </c>
      <c r="J159" s="28">
        <v>2016</v>
      </c>
      <c r="K159" s="28">
        <v>2</v>
      </c>
      <c r="L159" s="28">
        <v>0</v>
      </c>
      <c r="M159" s="28">
        <v>0</v>
      </c>
      <c r="N159" s="4">
        <v>0</v>
      </c>
      <c r="O159" s="4">
        <v>0</v>
      </c>
      <c r="P159" s="28"/>
      <c r="Q159" s="5">
        <v>5000000</v>
      </c>
      <c r="R159" s="5">
        <v>5000000</v>
      </c>
      <c r="S159" s="6">
        <v>51000000</v>
      </c>
      <c r="T159" s="6">
        <v>0</v>
      </c>
      <c r="U159" s="6">
        <v>51000000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4968643.2952000005</v>
      </c>
      <c r="AC159" s="6">
        <v>3483788.6815999998</v>
      </c>
      <c r="AD159" s="7">
        <v>0.70115491787577966</v>
      </c>
      <c r="AE159" s="6">
        <v>161833.84624139455</v>
      </c>
      <c r="AF159" s="6">
        <v>245264</v>
      </c>
      <c r="AG159" s="10" t="s">
        <v>646</v>
      </c>
      <c r="AH159" s="10" t="s">
        <v>648</v>
      </c>
      <c r="AI159" s="10" t="s">
        <v>647</v>
      </c>
      <c r="AJ159" s="10" t="s">
        <v>646</v>
      </c>
      <c r="AK159" s="10" t="s">
        <v>695</v>
      </c>
      <c r="AL159" s="10">
        <v>0</v>
      </c>
      <c r="AM159" s="10">
        <v>0</v>
      </c>
      <c r="AN159" s="10">
        <v>1</v>
      </c>
      <c r="AO159" s="10">
        <v>0</v>
      </c>
      <c r="AP159" s="10">
        <v>0</v>
      </c>
      <c r="AQ159" s="10">
        <v>52371</v>
      </c>
      <c r="AR159" s="10">
        <v>52500</v>
      </c>
      <c r="AS159" s="10">
        <v>1</v>
      </c>
      <c r="AT159" s="10">
        <v>1</v>
      </c>
      <c r="AU159" s="10">
        <v>0</v>
      </c>
      <c r="AV159" s="10"/>
      <c r="AW159" s="8" t="s">
        <v>883</v>
      </c>
      <c r="AX159" s="8">
        <v>129</v>
      </c>
      <c r="AY159" s="10">
        <v>0</v>
      </c>
      <c r="AZ159" s="10">
        <v>0</v>
      </c>
      <c r="BA159" s="10">
        <v>0</v>
      </c>
      <c r="BB159" s="10"/>
      <c r="BC159" s="10">
        <v>0</v>
      </c>
      <c r="BD159" s="10"/>
      <c r="BE159" s="10">
        <v>0</v>
      </c>
      <c r="BF159" s="10"/>
      <c r="BG159" s="10">
        <v>0</v>
      </c>
      <c r="BH159" s="10"/>
      <c r="BI159" s="10">
        <v>0</v>
      </c>
      <c r="BJ159" s="10"/>
      <c r="BK159" s="10">
        <v>0</v>
      </c>
      <c r="BL159" s="10"/>
      <c r="BM159" s="10">
        <v>0</v>
      </c>
      <c r="BN159" s="10"/>
      <c r="BO159" s="10">
        <v>0</v>
      </c>
      <c r="BP159" s="10"/>
      <c r="BQ159" s="10">
        <v>0</v>
      </c>
      <c r="BR159" s="10"/>
      <c r="BS159" s="10">
        <v>0</v>
      </c>
      <c r="BT159" s="10"/>
      <c r="BU159" s="10">
        <v>0</v>
      </c>
      <c r="BV159" s="10"/>
      <c r="BW159" s="10">
        <v>0</v>
      </c>
      <c r="BX159" s="10"/>
      <c r="BY159" s="10">
        <v>0</v>
      </c>
      <c r="BZ159" s="10"/>
      <c r="CA159" s="10">
        <v>0</v>
      </c>
      <c r="CB159" s="10" t="s">
        <v>814</v>
      </c>
      <c r="CC159" s="10">
        <v>0</v>
      </c>
      <c r="CD159" s="10"/>
      <c r="CE159" s="10">
        <v>0</v>
      </c>
      <c r="CF159" s="10"/>
      <c r="CG159" s="10">
        <v>0</v>
      </c>
      <c r="CH159" s="10"/>
      <c r="CI159" s="10">
        <v>0</v>
      </c>
      <c r="CJ159" s="10"/>
      <c r="CK159" s="10">
        <v>0</v>
      </c>
      <c r="CL159" s="10"/>
      <c r="CM159" s="10">
        <v>0</v>
      </c>
      <c r="CN159" s="10"/>
      <c r="CO159" s="10">
        <v>0</v>
      </c>
      <c r="CP159" s="10">
        <v>1</v>
      </c>
      <c r="CQ159" s="10"/>
      <c r="CR159" s="10">
        <v>4.6453399999999999E-2</v>
      </c>
      <c r="CS159" s="10">
        <v>1</v>
      </c>
      <c r="CT159" s="10">
        <v>0</v>
      </c>
      <c r="CU159" s="10">
        <v>0</v>
      </c>
      <c r="CV159" s="10">
        <v>0</v>
      </c>
    </row>
    <row r="160" spans="1:101" ht="14" x14ac:dyDescent="0.2">
      <c r="A160" s="28" t="s">
        <v>27</v>
      </c>
      <c r="B160" s="28" t="s">
        <v>259</v>
      </c>
      <c r="C160" s="28" t="s">
        <v>418</v>
      </c>
      <c r="D160" s="28" t="s">
        <v>418</v>
      </c>
      <c r="E160" s="28" t="s">
        <v>418</v>
      </c>
      <c r="F160" s="28">
        <v>221119</v>
      </c>
      <c r="G160" s="28" t="s">
        <v>599</v>
      </c>
      <c r="H160" s="3">
        <v>41415</v>
      </c>
      <c r="I160" s="28">
        <v>2014</v>
      </c>
      <c r="J160" s="28">
        <v>2016</v>
      </c>
      <c r="K160" s="28">
        <v>3</v>
      </c>
      <c r="L160" s="28">
        <v>0</v>
      </c>
      <c r="M160" s="28">
        <v>0</v>
      </c>
      <c r="N160" s="4">
        <v>0</v>
      </c>
      <c r="O160" s="4">
        <v>0</v>
      </c>
      <c r="P160" s="28"/>
      <c r="Q160" s="5">
        <v>10000000</v>
      </c>
      <c r="R160" s="5">
        <v>10000000</v>
      </c>
      <c r="S160" s="6">
        <v>154000000</v>
      </c>
      <c r="T160" s="6">
        <v>0</v>
      </c>
      <c r="U160" s="6">
        <v>154000000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13435403.758400001</v>
      </c>
      <c r="AC160" s="6">
        <v>9805529.7935950011</v>
      </c>
      <c r="AD160" s="7">
        <v>0.72982769776936907</v>
      </c>
      <c r="AE160" s="6">
        <v>439229.05187485792</v>
      </c>
      <c r="AF160" s="6">
        <v>335302</v>
      </c>
      <c r="AG160" s="10" t="s">
        <v>646</v>
      </c>
      <c r="AH160" s="10" t="s">
        <v>648</v>
      </c>
      <c r="AI160" s="10" t="s">
        <v>647</v>
      </c>
      <c r="AJ160" s="10" t="s">
        <v>646</v>
      </c>
      <c r="AK160" s="10" t="s">
        <v>695</v>
      </c>
      <c r="AL160" s="10">
        <v>0</v>
      </c>
      <c r="AM160" s="10">
        <v>0</v>
      </c>
      <c r="AN160" s="10">
        <v>1</v>
      </c>
      <c r="AO160" s="10">
        <v>0</v>
      </c>
      <c r="AP160" s="10">
        <v>0</v>
      </c>
      <c r="AQ160" s="10">
        <v>52371</v>
      </c>
      <c r="AR160" s="10">
        <v>52500</v>
      </c>
      <c r="AS160" s="10">
        <v>1</v>
      </c>
      <c r="AT160" s="10">
        <v>1</v>
      </c>
      <c r="AU160" s="10">
        <v>0</v>
      </c>
      <c r="AV160" s="10"/>
      <c r="AW160" s="8" t="s">
        <v>831</v>
      </c>
      <c r="AX160" s="8">
        <v>364</v>
      </c>
      <c r="AY160" s="10">
        <v>0</v>
      </c>
      <c r="AZ160" s="10">
        <v>0</v>
      </c>
      <c r="BA160" s="10">
        <v>0</v>
      </c>
      <c r="BB160" s="10"/>
      <c r="BC160" s="10">
        <v>0</v>
      </c>
      <c r="BD160" s="10"/>
      <c r="BE160" s="10">
        <v>0</v>
      </c>
      <c r="BF160" s="10"/>
      <c r="BG160" s="10">
        <v>0</v>
      </c>
      <c r="BH160" s="10"/>
      <c r="BI160" s="10">
        <v>0</v>
      </c>
      <c r="BJ160" s="10"/>
      <c r="BK160" s="10">
        <v>0</v>
      </c>
      <c r="BL160" s="10"/>
      <c r="BM160" s="10">
        <v>0</v>
      </c>
      <c r="BN160" s="10"/>
      <c r="BO160" s="10">
        <v>0</v>
      </c>
      <c r="BP160" s="10"/>
      <c r="BQ160" s="10">
        <v>0</v>
      </c>
      <c r="BR160" s="10"/>
      <c r="BS160" s="10">
        <v>0</v>
      </c>
      <c r="BT160" s="10"/>
      <c r="BU160" s="10">
        <v>0</v>
      </c>
      <c r="BV160" s="10"/>
      <c r="BW160" s="10">
        <v>0</v>
      </c>
      <c r="BX160" s="10"/>
      <c r="BY160" s="10">
        <v>0</v>
      </c>
      <c r="BZ160" s="10"/>
      <c r="CA160" s="10">
        <v>0</v>
      </c>
      <c r="CB160" s="10"/>
      <c r="CC160" s="10">
        <v>0</v>
      </c>
      <c r="CD160" s="10"/>
      <c r="CE160" s="10">
        <v>0</v>
      </c>
      <c r="CF160" s="10"/>
      <c r="CG160" s="10">
        <v>0</v>
      </c>
      <c r="CH160" s="10"/>
      <c r="CI160" s="10">
        <v>0</v>
      </c>
      <c r="CJ160" s="10"/>
      <c r="CK160" s="10">
        <v>0</v>
      </c>
      <c r="CL160" s="10"/>
      <c r="CM160" s="10">
        <v>0</v>
      </c>
      <c r="CN160" s="10" t="s">
        <v>814</v>
      </c>
      <c r="CO160" s="10">
        <v>0</v>
      </c>
      <c r="CP160" s="10">
        <v>0</v>
      </c>
      <c r="CQ160" s="10"/>
      <c r="CR160" s="10">
        <v>4.4794E-2</v>
      </c>
      <c r="CS160" s="10">
        <v>1</v>
      </c>
      <c r="CT160" s="10">
        <v>0</v>
      </c>
      <c r="CU160" s="10">
        <v>0</v>
      </c>
      <c r="CV160" s="10">
        <v>0</v>
      </c>
    </row>
    <row r="161" spans="1:101" ht="14" x14ac:dyDescent="0.2">
      <c r="A161" s="28" t="s">
        <v>109</v>
      </c>
      <c r="B161" s="28" t="s">
        <v>258</v>
      </c>
      <c r="C161" s="28" t="s">
        <v>419</v>
      </c>
      <c r="D161" s="28" t="s">
        <v>419</v>
      </c>
      <c r="E161" s="28" t="s">
        <v>419</v>
      </c>
      <c r="F161" s="28">
        <v>331210</v>
      </c>
      <c r="G161" s="28" t="s">
        <v>598</v>
      </c>
      <c r="H161" s="3">
        <v>41407</v>
      </c>
      <c r="I161" s="28">
        <v>2014</v>
      </c>
      <c r="J161" s="28">
        <v>2016</v>
      </c>
      <c r="K161" s="28">
        <v>65</v>
      </c>
      <c r="L161" s="28">
        <v>0</v>
      </c>
      <c r="M161" s="28">
        <v>0</v>
      </c>
      <c r="N161" s="4">
        <v>0</v>
      </c>
      <c r="O161" s="4">
        <v>0</v>
      </c>
      <c r="P161" s="28"/>
      <c r="Q161" s="5">
        <v>30000000</v>
      </c>
      <c r="R161" s="5">
        <v>30000000</v>
      </c>
      <c r="S161" s="6">
        <v>130475000</v>
      </c>
      <c r="T161" s="6">
        <v>83475000</v>
      </c>
      <c r="U161" s="6">
        <v>288000000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15582409.232000001</v>
      </c>
      <c r="AC161" s="6">
        <v>9582719.1928000022</v>
      </c>
      <c r="AD161" s="7">
        <v>0.61497032006584396</v>
      </c>
      <c r="AE161" s="6">
        <v>3800378.0771200005</v>
      </c>
      <c r="AF161" s="6">
        <v>81774</v>
      </c>
      <c r="AG161" s="10" t="s">
        <v>646</v>
      </c>
      <c r="AH161" s="10" t="s">
        <v>648</v>
      </c>
      <c r="AI161" s="10" t="s">
        <v>598</v>
      </c>
      <c r="AJ161" s="10" t="s">
        <v>646</v>
      </c>
      <c r="AK161" s="10" t="s">
        <v>696</v>
      </c>
      <c r="AL161" s="10">
        <v>0</v>
      </c>
      <c r="AM161" s="10">
        <v>0</v>
      </c>
      <c r="AN161" s="10">
        <v>0</v>
      </c>
      <c r="AO161" s="10">
        <v>1</v>
      </c>
      <c r="AP161" s="10">
        <v>0</v>
      </c>
      <c r="AQ161" s="10">
        <v>59083</v>
      </c>
      <c r="AR161" s="10">
        <v>59083</v>
      </c>
      <c r="AS161" s="10">
        <v>0</v>
      </c>
      <c r="AT161" s="10">
        <v>1</v>
      </c>
      <c r="AU161" s="10">
        <v>0</v>
      </c>
      <c r="AV161" s="10"/>
      <c r="AW161" s="8" t="s">
        <v>882</v>
      </c>
      <c r="AX161" s="8">
        <v>23661</v>
      </c>
      <c r="AY161" s="10">
        <v>0</v>
      </c>
      <c r="AZ161" s="10">
        <v>0</v>
      </c>
      <c r="BA161" s="10">
        <v>0</v>
      </c>
      <c r="BB161" s="10"/>
      <c r="BC161" s="10">
        <v>0</v>
      </c>
      <c r="BD161" s="10"/>
      <c r="BE161" s="10">
        <v>0</v>
      </c>
      <c r="BF161" s="10"/>
      <c r="BG161" s="10">
        <v>0</v>
      </c>
      <c r="BH161" s="10"/>
      <c r="BI161" s="10">
        <v>0</v>
      </c>
      <c r="BJ161" s="10"/>
      <c r="BK161" s="10">
        <v>0</v>
      </c>
      <c r="BL161" s="10"/>
      <c r="BM161" s="10">
        <v>0</v>
      </c>
      <c r="BN161" s="10"/>
      <c r="BO161" s="10">
        <v>0</v>
      </c>
      <c r="BP161" s="10" t="s">
        <v>814</v>
      </c>
      <c r="BQ161" s="10">
        <v>0</v>
      </c>
      <c r="BR161" s="10" t="s">
        <v>814</v>
      </c>
      <c r="BS161" s="10">
        <v>0</v>
      </c>
      <c r="BT161" s="10"/>
      <c r="BU161" s="10">
        <v>0</v>
      </c>
      <c r="BV161" s="10"/>
      <c r="BW161" s="10">
        <v>0</v>
      </c>
      <c r="BX161" s="10" t="s">
        <v>814</v>
      </c>
      <c r="BY161" s="10">
        <v>0</v>
      </c>
      <c r="BZ161" s="10" t="s">
        <v>814</v>
      </c>
      <c r="CA161" s="10">
        <v>0</v>
      </c>
      <c r="CB161" s="10" t="s">
        <v>814</v>
      </c>
      <c r="CC161" s="10">
        <v>0</v>
      </c>
      <c r="CD161" s="10" t="s">
        <v>814</v>
      </c>
      <c r="CE161" s="10">
        <v>0</v>
      </c>
      <c r="CF161" s="10"/>
      <c r="CG161" s="10">
        <v>0</v>
      </c>
      <c r="CH161" s="10" t="s">
        <v>814</v>
      </c>
      <c r="CI161" s="10">
        <v>0</v>
      </c>
      <c r="CJ161" s="10"/>
      <c r="CK161" s="10">
        <v>0</v>
      </c>
      <c r="CL161" s="10" t="s">
        <v>814</v>
      </c>
      <c r="CM161" s="10">
        <v>0</v>
      </c>
      <c r="CN161" s="10" t="s">
        <v>814</v>
      </c>
      <c r="CO161" s="10">
        <v>0</v>
      </c>
      <c r="CP161" s="10">
        <v>1</v>
      </c>
      <c r="CQ161" s="10"/>
      <c r="CR161" s="10">
        <v>0.39658660000000001</v>
      </c>
      <c r="CS161" s="10">
        <v>0</v>
      </c>
      <c r="CT161" s="10">
        <v>0</v>
      </c>
      <c r="CU161" s="10">
        <v>0</v>
      </c>
      <c r="CV161" s="10">
        <v>0</v>
      </c>
      <c r="CW161" s="27">
        <v>1</v>
      </c>
    </row>
    <row r="162" spans="1:101" ht="14" x14ac:dyDescent="0.2">
      <c r="A162" s="28" t="s">
        <v>113</v>
      </c>
      <c r="B162" s="28" t="s">
        <v>260</v>
      </c>
      <c r="C162" s="28" t="s">
        <v>420</v>
      </c>
      <c r="D162" s="28" t="s">
        <v>420</v>
      </c>
      <c r="E162" s="28" t="s">
        <v>420</v>
      </c>
      <c r="F162" s="28">
        <v>336411</v>
      </c>
      <c r="G162" s="28" t="s">
        <v>598</v>
      </c>
      <c r="H162" s="3">
        <v>41414</v>
      </c>
      <c r="I162" s="28">
        <v>2014</v>
      </c>
      <c r="J162" s="28">
        <v>2016</v>
      </c>
      <c r="K162" s="28">
        <v>28</v>
      </c>
      <c r="L162" s="28">
        <v>0</v>
      </c>
      <c r="M162" s="28">
        <v>0</v>
      </c>
      <c r="N162" s="4">
        <v>0</v>
      </c>
      <c r="O162" s="4">
        <v>0</v>
      </c>
      <c r="P162" s="28"/>
      <c r="Q162" s="5">
        <v>80000000</v>
      </c>
      <c r="R162" s="5">
        <v>80000000</v>
      </c>
      <c r="S162" s="6">
        <v>117700000</v>
      </c>
      <c r="T162" s="6">
        <v>123664763</v>
      </c>
      <c r="U162" s="6">
        <v>176230011.51999998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21263524.132838514</v>
      </c>
      <c r="AC162" s="6">
        <v>7149212.8612931119</v>
      </c>
      <c r="AD162" s="7">
        <v>0.33621956626898741</v>
      </c>
      <c r="AE162" s="6">
        <v>0</v>
      </c>
      <c r="AF162" s="6">
        <v>967171</v>
      </c>
      <c r="AG162" s="10" t="s">
        <v>646</v>
      </c>
      <c r="AH162" s="10" t="s">
        <v>697</v>
      </c>
      <c r="AI162" s="10" t="s">
        <v>598</v>
      </c>
      <c r="AJ162" s="10" t="s">
        <v>646</v>
      </c>
      <c r="AK162" s="10" t="s">
        <v>698</v>
      </c>
      <c r="AL162" s="10">
        <v>1</v>
      </c>
      <c r="AM162" s="10">
        <v>0</v>
      </c>
      <c r="AN162" s="10">
        <v>0</v>
      </c>
      <c r="AO162" s="10">
        <v>0</v>
      </c>
      <c r="AP162" s="10">
        <v>0</v>
      </c>
      <c r="AQ162" s="10">
        <v>55598.400000000001</v>
      </c>
      <c r="AR162" s="10">
        <v>55598.400000000001</v>
      </c>
      <c r="AS162" s="10">
        <v>1</v>
      </c>
      <c r="AT162" s="10">
        <v>1</v>
      </c>
      <c r="AU162" s="10">
        <v>1</v>
      </c>
      <c r="AV162" s="10"/>
      <c r="AW162" s="8"/>
      <c r="AX162" s="8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>
        <v>0</v>
      </c>
      <c r="CQ162" s="10"/>
      <c r="CR162" s="10">
        <v>0</v>
      </c>
      <c r="CS162" s="10">
        <v>0</v>
      </c>
      <c r="CT162" s="10">
        <v>0</v>
      </c>
      <c r="CU162" s="10">
        <v>0</v>
      </c>
      <c r="CV162" s="10">
        <v>0</v>
      </c>
      <c r="CW162" s="27">
        <v>1</v>
      </c>
    </row>
    <row r="163" spans="1:101" ht="14" x14ac:dyDescent="0.2">
      <c r="A163" s="28" t="s">
        <v>114</v>
      </c>
      <c r="B163" s="28" t="s">
        <v>255</v>
      </c>
      <c r="C163" s="28" t="s">
        <v>421</v>
      </c>
      <c r="D163" s="28" t="s">
        <v>421</v>
      </c>
      <c r="E163" s="28" t="s">
        <v>421</v>
      </c>
      <c r="F163" s="28">
        <v>325110</v>
      </c>
      <c r="G163" s="28" t="s">
        <v>598</v>
      </c>
      <c r="H163" s="3">
        <v>41506</v>
      </c>
      <c r="I163" s="28">
        <v>2014</v>
      </c>
      <c r="J163" s="28">
        <v>2016</v>
      </c>
      <c r="K163" s="28">
        <v>20</v>
      </c>
      <c r="L163" s="28">
        <v>0</v>
      </c>
      <c r="M163" s="28">
        <v>0</v>
      </c>
      <c r="N163" s="4">
        <v>0</v>
      </c>
      <c r="O163" s="4">
        <v>0</v>
      </c>
      <c r="P163" s="28"/>
      <c r="Q163" s="5">
        <v>30000000</v>
      </c>
      <c r="R163" s="5">
        <v>30000000</v>
      </c>
      <c r="S163" s="6">
        <v>346879242</v>
      </c>
      <c r="T163" s="6">
        <v>158700000</v>
      </c>
      <c r="U163" s="6">
        <v>348879242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37596447.719999991</v>
      </c>
      <c r="AC163" s="6">
        <v>20418982.739999995</v>
      </c>
      <c r="AD163" s="7">
        <v>0.54310936214162098</v>
      </c>
      <c r="AE163" s="6">
        <v>8692780.5629281495</v>
      </c>
      <c r="AF163" s="6">
        <v>425998.93755987566</v>
      </c>
      <c r="AG163" s="10" t="s">
        <v>646</v>
      </c>
      <c r="AH163" s="10" t="s">
        <v>653</v>
      </c>
      <c r="AI163" s="10" t="s">
        <v>598</v>
      </c>
      <c r="AJ163" s="10" t="s">
        <v>645</v>
      </c>
      <c r="AK163" s="10"/>
      <c r="AL163" s="10">
        <v>0</v>
      </c>
      <c r="AM163" s="10">
        <v>0</v>
      </c>
      <c r="AN163" s="10">
        <v>0</v>
      </c>
      <c r="AO163" s="10">
        <v>0</v>
      </c>
      <c r="AP163" s="10">
        <v>1</v>
      </c>
      <c r="AQ163" s="10">
        <v>59082</v>
      </c>
      <c r="AR163" s="10">
        <v>65000</v>
      </c>
      <c r="AS163" s="10">
        <v>1</v>
      </c>
      <c r="AT163" s="10">
        <v>1</v>
      </c>
      <c r="AU163" s="10">
        <v>1</v>
      </c>
      <c r="AV163" s="10" t="s">
        <v>699</v>
      </c>
      <c r="AW163" s="8" t="s">
        <v>884</v>
      </c>
      <c r="AX163" s="8">
        <v>8459</v>
      </c>
      <c r="AY163" s="10">
        <v>0</v>
      </c>
      <c r="AZ163" s="10">
        <v>0</v>
      </c>
      <c r="BA163" s="10">
        <v>0</v>
      </c>
      <c r="BB163" s="10" t="s">
        <v>814</v>
      </c>
      <c r="BC163" s="10">
        <v>0</v>
      </c>
      <c r="BD163" s="10" t="s">
        <v>814</v>
      </c>
      <c r="BE163" s="10">
        <v>0</v>
      </c>
      <c r="BF163" s="10" t="s">
        <v>814</v>
      </c>
      <c r="BG163" s="10">
        <v>2158794</v>
      </c>
      <c r="BH163" s="10" t="s">
        <v>814</v>
      </c>
      <c r="BI163" s="10">
        <v>558325</v>
      </c>
      <c r="BJ163" s="10"/>
      <c r="BK163" s="10">
        <v>0</v>
      </c>
      <c r="BL163" s="10"/>
      <c r="BM163" s="10">
        <v>0</v>
      </c>
      <c r="BN163" s="10"/>
      <c r="BO163" s="10">
        <v>0</v>
      </c>
      <c r="BP163" s="10" t="s">
        <v>814</v>
      </c>
      <c r="BQ163" s="10">
        <v>2679162</v>
      </c>
      <c r="BR163" s="10" t="s">
        <v>814</v>
      </c>
      <c r="BS163" s="10">
        <v>107596</v>
      </c>
      <c r="BT163" s="10"/>
      <c r="BU163" s="10">
        <v>0</v>
      </c>
      <c r="BV163" s="10"/>
      <c r="BW163" s="10">
        <v>0</v>
      </c>
      <c r="BX163" s="10" t="s">
        <v>814</v>
      </c>
      <c r="BY163" s="10">
        <v>763027</v>
      </c>
      <c r="BZ163" s="10" t="s">
        <v>814</v>
      </c>
      <c r="CA163" s="10">
        <v>4912458</v>
      </c>
      <c r="CB163" s="10" t="s">
        <v>814</v>
      </c>
      <c r="CC163" s="10">
        <v>0</v>
      </c>
      <c r="CD163" s="10" t="s">
        <v>814</v>
      </c>
      <c r="CE163" s="10">
        <v>4675001</v>
      </c>
      <c r="CF163" s="10" t="s">
        <v>814</v>
      </c>
      <c r="CG163" s="10">
        <v>1927982</v>
      </c>
      <c r="CH163" s="10" t="s">
        <v>814</v>
      </c>
      <c r="CI163" s="10">
        <v>343862</v>
      </c>
      <c r="CJ163" s="10" t="s">
        <v>814</v>
      </c>
      <c r="CK163" s="10">
        <v>1574958</v>
      </c>
      <c r="CL163" s="10" t="s">
        <v>814</v>
      </c>
      <c r="CM163" s="10">
        <v>1721044</v>
      </c>
      <c r="CN163" s="10" t="s">
        <v>814</v>
      </c>
      <c r="CO163" s="10">
        <v>1810732</v>
      </c>
      <c r="CP163" s="10">
        <v>1</v>
      </c>
      <c r="CQ163" s="10"/>
      <c r="CR163" s="10">
        <v>0.4257206</v>
      </c>
      <c r="CS163" s="10">
        <v>0</v>
      </c>
      <c r="CT163" s="10">
        <v>0</v>
      </c>
      <c r="CU163" s="10">
        <v>1</v>
      </c>
      <c r="CV163" s="10">
        <v>0</v>
      </c>
    </row>
    <row r="164" spans="1:101" ht="14" x14ac:dyDescent="0.2">
      <c r="A164" s="28" t="s">
        <v>62</v>
      </c>
      <c r="B164" s="28" t="s">
        <v>261</v>
      </c>
      <c r="C164" s="28" t="s">
        <v>422</v>
      </c>
      <c r="D164" s="28" t="s">
        <v>422</v>
      </c>
      <c r="E164" s="28" t="s">
        <v>422</v>
      </c>
      <c r="F164" s="28">
        <v>221119</v>
      </c>
      <c r="G164" s="28" t="s">
        <v>599</v>
      </c>
      <c r="H164" s="3">
        <v>41430</v>
      </c>
      <c r="I164" s="28">
        <v>2014</v>
      </c>
      <c r="J164" s="28">
        <v>2016</v>
      </c>
      <c r="K164" s="28">
        <v>3</v>
      </c>
      <c r="L164" s="28">
        <v>0</v>
      </c>
      <c r="M164" s="28">
        <v>0</v>
      </c>
      <c r="N164" s="4">
        <v>0</v>
      </c>
      <c r="O164" s="4">
        <v>0</v>
      </c>
      <c r="P164" s="28"/>
      <c r="Q164" s="5">
        <v>20000000</v>
      </c>
      <c r="R164" s="5">
        <v>20000000</v>
      </c>
      <c r="S164" s="6">
        <v>62900000</v>
      </c>
      <c r="T164" s="6">
        <v>47244337</v>
      </c>
      <c r="U164" s="6">
        <v>59827326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5158685.6574502038</v>
      </c>
      <c r="AC164" s="6">
        <v>2220369.4697960373</v>
      </c>
      <c r="AD164" s="7">
        <v>0.43041379475978864</v>
      </c>
      <c r="AE164" s="6">
        <v>790054.99739893433</v>
      </c>
      <c r="AF164" s="6">
        <v>70425.287299847609</v>
      </c>
      <c r="AG164" s="10" t="s">
        <v>646</v>
      </c>
      <c r="AH164" s="10" t="s">
        <v>648</v>
      </c>
      <c r="AI164" s="10" t="s">
        <v>647</v>
      </c>
      <c r="AJ164" s="10" t="s">
        <v>646</v>
      </c>
      <c r="AK164" s="10" t="s">
        <v>700</v>
      </c>
      <c r="AL164" s="10">
        <v>0</v>
      </c>
      <c r="AM164" s="10">
        <v>0</v>
      </c>
      <c r="AN164" s="10">
        <v>1</v>
      </c>
      <c r="AO164" s="10">
        <v>0</v>
      </c>
      <c r="AP164" s="10">
        <v>0</v>
      </c>
      <c r="AQ164" s="10">
        <v>44215.6</v>
      </c>
      <c r="AR164" s="10">
        <v>45000</v>
      </c>
      <c r="AS164" s="10">
        <v>1</v>
      </c>
      <c r="AT164" s="10">
        <v>1</v>
      </c>
      <c r="AU164" s="10">
        <v>0</v>
      </c>
      <c r="AV164" s="10"/>
      <c r="AW164" s="8" t="s">
        <v>857</v>
      </c>
      <c r="AX164" s="8">
        <v>650</v>
      </c>
      <c r="AY164" s="10">
        <v>0</v>
      </c>
      <c r="AZ164" s="10">
        <v>0</v>
      </c>
      <c r="BA164" s="10">
        <v>0</v>
      </c>
      <c r="BB164" s="10"/>
      <c r="BC164" s="10">
        <v>0</v>
      </c>
      <c r="BD164" s="10"/>
      <c r="BE164" s="10">
        <v>0</v>
      </c>
      <c r="BF164" s="10"/>
      <c r="BG164" s="10">
        <v>0</v>
      </c>
      <c r="BH164" s="10"/>
      <c r="BI164" s="10">
        <v>0</v>
      </c>
      <c r="BJ164" s="10"/>
      <c r="BK164" s="10">
        <v>0</v>
      </c>
      <c r="BL164" s="10"/>
      <c r="BM164" s="10">
        <v>0</v>
      </c>
      <c r="BN164" s="10"/>
      <c r="BO164" s="10">
        <v>0</v>
      </c>
      <c r="BP164" s="10"/>
      <c r="BQ164" s="10">
        <v>0</v>
      </c>
      <c r="BR164" s="10"/>
      <c r="BS164" s="10">
        <v>0</v>
      </c>
      <c r="BT164" s="10"/>
      <c r="BU164" s="10">
        <v>0</v>
      </c>
      <c r="BV164" s="10"/>
      <c r="BW164" s="10">
        <v>0</v>
      </c>
      <c r="BX164" s="10" t="s">
        <v>814</v>
      </c>
      <c r="BY164" s="10">
        <v>0</v>
      </c>
      <c r="BZ164" s="10" t="s">
        <v>814</v>
      </c>
      <c r="CA164" s="10">
        <v>0</v>
      </c>
      <c r="CB164" s="10" t="s">
        <v>814</v>
      </c>
      <c r="CC164" s="10">
        <v>0</v>
      </c>
      <c r="CD164" s="10" t="s">
        <v>814</v>
      </c>
      <c r="CE164" s="10">
        <v>401996</v>
      </c>
      <c r="CF164" s="10" t="s">
        <v>814</v>
      </c>
      <c r="CG164" s="10">
        <v>502380</v>
      </c>
      <c r="CH164" s="10" t="s">
        <v>814</v>
      </c>
      <c r="CI164" s="10">
        <v>0</v>
      </c>
      <c r="CJ164" s="10" t="s">
        <v>814</v>
      </c>
      <c r="CK164" s="10">
        <v>0</v>
      </c>
      <c r="CL164" s="10" t="s">
        <v>814</v>
      </c>
      <c r="CM164" s="10">
        <v>0</v>
      </c>
      <c r="CN164" s="10" t="s">
        <v>814</v>
      </c>
      <c r="CO164" s="10">
        <v>237525</v>
      </c>
      <c r="CP164" s="10">
        <v>1</v>
      </c>
      <c r="CQ164" s="10"/>
      <c r="CR164" s="10">
        <v>0.35582150000000001</v>
      </c>
      <c r="CS164" s="10">
        <v>1</v>
      </c>
      <c r="CT164" s="10">
        <v>0</v>
      </c>
      <c r="CU164" s="10">
        <v>0</v>
      </c>
      <c r="CV164" s="10">
        <v>0</v>
      </c>
    </row>
    <row r="165" spans="1:101" ht="14" x14ac:dyDescent="0.2">
      <c r="A165" s="28" t="s">
        <v>115</v>
      </c>
      <c r="B165" s="28" t="s">
        <v>261</v>
      </c>
      <c r="C165" s="28" t="s">
        <v>422</v>
      </c>
      <c r="D165" s="28" t="s">
        <v>422</v>
      </c>
      <c r="E165" s="28" t="s">
        <v>422</v>
      </c>
      <c r="F165" s="28">
        <v>221119</v>
      </c>
      <c r="G165" s="28" t="s">
        <v>599</v>
      </c>
      <c r="H165" s="3">
        <v>41430</v>
      </c>
      <c r="I165" s="28">
        <v>2014</v>
      </c>
      <c r="J165" s="28">
        <v>2016</v>
      </c>
      <c r="K165" s="28">
        <v>7</v>
      </c>
      <c r="L165" s="28">
        <v>0</v>
      </c>
      <c r="M165" s="28">
        <v>0</v>
      </c>
      <c r="N165" s="4">
        <v>0</v>
      </c>
      <c r="O165" s="4">
        <v>0</v>
      </c>
      <c r="P165" s="28"/>
      <c r="Q165" s="5">
        <v>20000000</v>
      </c>
      <c r="R165" s="5">
        <v>20000000</v>
      </c>
      <c r="S165" s="6">
        <v>155400000</v>
      </c>
      <c r="T165" s="6">
        <v>116721302</v>
      </c>
      <c r="U165" s="6">
        <v>147808688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12740581.02262398</v>
      </c>
      <c r="AC165" s="6">
        <v>9554147.9338021036</v>
      </c>
      <c r="AD165" s="7">
        <v>0.74989891880412718</v>
      </c>
      <c r="AE165" s="6">
        <v>457467.32913906017</v>
      </c>
      <c r="AF165" s="6">
        <v>207488.99377066002</v>
      </c>
      <c r="AG165" s="10" t="s">
        <v>646</v>
      </c>
      <c r="AH165" s="10" t="s">
        <v>648</v>
      </c>
      <c r="AI165" s="10" t="s">
        <v>647</v>
      </c>
      <c r="AJ165" s="10" t="s">
        <v>646</v>
      </c>
      <c r="AK165" s="10" t="s">
        <v>701</v>
      </c>
      <c r="AL165" s="10">
        <v>0</v>
      </c>
      <c r="AM165" s="10">
        <v>0</v>
      </c>
      <c r="AN165" s="10">
        <v>1</v>
      </c>
      <c r="AO165" s="10">
        <v>0</v>
      </c>
      <c r="AP165" s="10">
        <v>0</v>
      </c>
      <c r="AQ165" s="10">
        <v>44215.6</v>
      </c>
      <c r="AR165" s="10">
        <v>45000</v>
      </c>
      <c r="AS165" s="10">
        <v>1</v>
      </c>
      <c r="AT165" s="10">
        <v>1</v>
      </c>
      <c r="AU165" s="10">
        <v>0</v>
      </c>
      <c r="AV165" s="10"/>
      <c r="AW165" s="8" t="s">
        <v>885</v>
      </c>
      <c r="AX165" s="8">
        <v>376</v>
      </c>
      <c r="AY165" s="10">
        <v>187409</v>
      </c>
      <c r="AZ165" s="10">
        <v>0</v>
      </c>
      <c r="BA165" s="10">
        <v>0</v>
      </c>
      <c r="BB165" s="10" t="s">
        <v>814</v>
      </c>
      <c r="BC165" s="10">
        <v>0</v>
      </c>
      <c r="BD165" s="10"/>
      <c r="BE165" s="10">
        <v>0</v>
      </c>
      <c r="BF165" s="10"/>
      <c r="BG165" s="10">
        <v>71098</v>
      </c>
      <c r="BH165" s="10"/>
      <c r="BI165" s="10">
        <v>0</v>
      </c>
      <c r="BJ165" s="10"/>
      <c r="BK165" s="10">
        <v>0</v>
      </c>
      <c r="BL165" s="10" t="s">
        <v>814</v>
      </c>
      <c r="BM165" s="10">
        <v>98209</v>
      </c>
      <c r="BN165" s="10" t="s">
        <v>814</v>
      </c>
      <c r="BO165" s="10">
        <v>207455</v>
      </c>
      <c r="BP165" s="10" t="s">
        <v>814</v>
      </c>
      <c r="BQ165" s="10">
        <v>1486063</v>
      </c>
      <c r="BR165" s="10" t="s">
        <v>814</v>
      </c>
      <c r="BS165" s="10">
        <v>1274768</v>
      </c>
      <c r="BT165" s="10" t="s">
        <v>814</v>
      </c>
      <c r="BU165" s="10">
        <v>1687375</v>
      </c>
      <c r="BV165" s="10" t="s">
        <v>814</v>
      </c>
      <c r="BW165" s="10">
        <v>2111318</v>
      </c>
      <c r="BX165" s="10" t="s">
        <v>814</v>
      </c>
      <c r="BY165" s="10">
        <v>1575229</v>
      </c>
      <c r="BZ165" s="10" t="s">
        <v>814</v>
      </c>
      <c r="CA165" s="10">
        <v>1647456</v>
      </c>
      <c r="CB165" s="10" t="s">
        <v>814</v>
      </c>
      <c r="CC165" s="10">
        <v>1176380</v>
      </c>
      <c r="CD165" s="10" t="s">
        <v>814</v>
      </c>
      <c r="CE165" s="10">
        <v>946163</v>
      </c>
      <c r="CF165" s="10" t="s">
        <v>814</v>
      </c>
      <c r="CG165" s="10">
        <v>1091648</v>
      </c>
      <c r="CH165" s="10" t="s">
        <v>814</v>
      </c>
      <c r="CI165" s="10">
        <v>705294</v>
      </c>
      <c r="CJ165" s="10" t="s">
        <v>814</v>
      </c>
      <c r="CK165" s="10">
        <v>717109</v>
      </c>
      <c r="CL165" s="10" t="s">
        <v>814</v>
      </c>
      <c r="CM165" s="10">
        <v>745054</v>
      </c>
      <c r="CN165" s="10" t="s">
        <v>814</v>
      </c>
      <c r="CO165" s="10">
        <v>1323474</v>
      </c>
      <c r="CP165" s="10">
        <v>1</v>
      </c>
      <c r="CQ165" s="10"/>
      <c r="CR165" s="10">
        <v>4.78815E-2</v>
      </c>
      <c r="CS165" s="10">
        <v>1</v>
      </c>
      <c r="CT165" s="10">
        <v>0</v>
      </c>
      <c r="CU165" s="10">
        <v>0</v>
      </c>
      <c r="CV165" s="10">
        <v>0</v>
      </c>
    </row>
    <row r="166" spans="1:101" ht="14" x14ac:dyDescent="0.2">
      <c r="A166" s="28" t="s">
        <v>80</v>
      </c>
      <c r="B166" s="28" t="s">
        <v>255</v>
      </c>
      <c r="C166" s="28" t="s">
        <v>421</v>
      </c>
      <c r="D166" s="28" t="s">
        <v>421</v>
      </c>
      <c r="E166" s="28" t="s">
        <v>421</v>
      </c>
      <c r="F166" s="28">
        <v>325110</v>
      </c>
      <c r="G166" s="28" t="s">
        <v>598</v>
      </c>
      <c r="H166" s="3">
        <v>41527</v>
      </c>
      <c r="I166" s="28">
        <v>2014</v>
      </c>
      <c r="J166" s="28">
        <v>2016</v>
      </c>
      <c r="K166" s="28">
        <v>8</v>
      </c>
      <c r="L166" s="28">
        <v>0</v>
      </c>
      <c r="M166" s="28">
        <v>0</v>
      </c>
      <c r="N166" s="4">
        <v>0</v>
      </c>
      <c r="O166" s="4">
        <v>0</v>
      </c>
      <c r="P166" s="28"/>
      <c r="Q166" s="5"/>
      <c r="R166" s="5"/>
      <c r="S166" s="6"/>
      <c r="T166" s="6"/>
      <c r="U166" s="6">
        <v>364490000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38081411.680000007</v>
      </c>
      <c r="AC166" s="6">
        <v>21863549.760000002</v>
      </c>
      <c r="AD166" s="7">
        <v>0.57412655664449874</v>
      </c>
      <c r="AE166" s="6">
        <v>8946214.623950433</v>
      </c>
      <c r="AF166" s="6">
        <v>1561361.8767545968</v>
      </c>
      <c r="AG166" s="10" t="s">
        <v>646</v>
      </c>
      <c r="AH166" s="10" t="s">
        <v>653</v>
      </c>
      <c r="AI166" s="10" t="s">
        <v>598</v>
      </c>
      <c r="AJ166" s="10" t="s">
        <v>645</v>
      </c>
      <c r="AK166" s="10"/>
      <c r="AL166" s="10">
        <v>1</v>
      </c>
      <c r="AM166" s="10">
        <v>0</v>
      </c>
      <c r="AN166" s="10">
        <v>0</v>
      </c>
      <c r="AO166" s="10">
        <v>0</v>
      </c>
      <c r="AP166" s="10">
        <v>0</v>
      </c>
      <c r="AQ166" s="10">
        <v>59082</v>
      </c>
      <c r="AR166" s="10">
        <v>60000</v>
      </c>
      <c r="AS166" s="10">
        <v>1</v>
      </c>
      <c r="AT166" s="10">
        <v>1</v>
      </c>
      <c r="AU166" s="10">
        <v>1</v>
      </c>
      <c r="AV166" s="10"/>
      <c r="AW166" s="8" t="s">
        <v>863</v>
      </c>
      <c r="AX166" s="8">
        <v>7732</v>
      </c>
      <c r="AY166" s="10">
        <v>0</v>
      </c>
      <c r="AZ166" s="10">
        <v>11680999</v>
      </c>
      <c r="BA166" s="10">
        <v>12090034</v>
      </c>
      <c r="BB166" s="10" t="s">
        <v>814</v>
      </c>
      <c r="BC166" s="10">
        <v>12607715</v>
      </c>
      <c r="BD166" s="10" t="s">
        <v>814</v>
      </c>
      <c r="BE166" s="10">
        <v>20435156</v>
      </c>
      <c r="BF166" s="10" t="s">
        <v>814</v>
      </c>
      <c r="BG166" s="10">
        <v>27911399</v>
      </c>
      <c r="BH166" s="10" t="s">
        <v>814</v>
      </c>
      <c r="BI166" s="10">
        <v>26267852</v>
      </c>
      <c r="BJ166" s="10" t="s">
        <v>814</v>
      </c>
      <c r="BK166" s="10">
        <v>24850982</v>
      </c>
      <c r="BL166" s="10" t="s">
        <v>814</v>
      </c>
      <c r="BM166" s="10">
        <v>25418893</v>
      </c>
      <c r="BN166" s="10" t="s">
        <v>814</v>
      </c>
      <c r="BO166" s="10">
        <v>24089386</v>
      </c>
      <c r="BP166" s="10" t="s">
        <v>814</v>
      </c>
      <c r="BQ166" s="10">
        <v>23655426</v>
      </c>
      <c r="BR166" s="10" t="s">
        <v>814</v>
      </c>
      <c r="BS166" s="10">
        <v>24381479</v>
      </c>
      <c r="BT166" s="10" t="s">
        <v>814</v>
      </c>
      <c r="BU166" s="10">
        <v>25101902</v>
      </c>
      <c r="BV166" s="10" t="s">
        <v>814</v>
      </c>
      <c r="BW166" s="10">
        <v>23929995</v>
      </c>
      <c r="BX166" s="10" t="s">
        <v>814</v>
      </c>
      <c r="BY166" s="10">
        <v>17384867</v>
      </c>
      <c r="BZ166" s="10" t="s">
        <v>814</v>
      </c>
      <c r="CA166" s="10">
        <v>19044383</v>
      </c>
      <c r="CB166" s="10" t="s">
        <v>814</v>
      </c>
      <c r="CC166" s="10">
        <v>16335703</v>
      </c>
      <c r="CD166" s="10" t="s">
        <v>814</v>
      </c>
      <c r="CE166" s="10">
        <v>15895595</v>
      </c>
      <c r="CF166" s="10" t="s">
        <v>814</v>
      </c>
      <c r="CG166" s="10">
        <v>17414723</v>
      </c>
      <c r="CH166" s="10" t="s">
        <v>814</v>
      </c>
      <c r="CI166" s="10">
        <v>16802316</v>
      </c>
      <c r="CJ166" s="10" t="s">
        <v>814</v>
      </c>
      <c r="CK166" s="10">
        <v>17778691</v>
      </c>
      <c r="CL166" s="10" t="s">
        <v>814</v>
      </c>
      <c r="CM166" s="10">
        <v>20835112</v>
      </c>
      <c r="CN166" s="10" t="s">
        <v>814</v>
      </c>
      <c r="CO166" s="10">
        <v>24533513</v>
      </c>
      <c r="CP166" s="10">
        <v>1</v>
      </c>
      <c r="CQ166" s="10"/>
      <c r="CR166" s="10">
        <v>0.40918399999999999</v>
      </c>
      <c r="CS166" s="10">
        <v>0</v>
      </c>
      <c r="CT166" s="10">
        <v>0</v>
      </c>
      <c r="CU166" s="10">
        <v>1</v>
      </c>
      <c r="CV166" s="10">
        <v>0</v>
      </c>
      <c r="CW166" s="27">
        <v>0</v>
      </c>
    </row>
    <row r="167" spans="1:101" ht="14" x14ac:dyDescent="0.2">
      <c r="A167" s="28" t="s">
        <v>116</v>
      </c>
      <c r="B167" s="28" t="s">
        <v>254</v>
      </c>
      <c r="C167" s="28" t="s">
        <v>423</v>
      </c>
      <c r="D167" s="28" t="s">
        <v>423</v>
      </c>
      <c r="E167" s="28" t="s">
        <v>423</v>
      </c>
      <c r="F167" s="28">
        <v>325110</v>
      </c>
      <c r="G167" s="28" t="s">
        <v>598</v>
      </c>
      <c r="H167" s="3">
        <v>41491</v>
      </c>
      <c r="I167" s="28">
        <v>2014</v>
      </c>
      <c r="J167" s="28">
        <v>2016</v>
      </c>
      <c r="K167" s="28">
        <v>10</v>
      </c>
      <c r="L167" s="28">
        <v>0</v>
      </c>
      <c r="M167" s="28">
        <v>0</v>
      </c>
      <c r="N167" s="4">
        <v>0</v>
      </c>
      <c r="O167" s="4">
        <v>0</v>
      </c>
      <c r="P167" s="28"/>
      <c r="Q167" s="5">
        <v>30000000</v>
      </c>
      <c r="R167" s="5">
        <v>30000000</v>
      </c>
      <c r="S167" s="6">
        <v>111222599</v>
      </c>
      <c r="T167" s="6">
        <v>0</v>
      </c>
      <c r="U167" s="6">
        <v>1370444659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91125022.445600003</v>
      </c>
      <c r="AC167" s="6">
        <v>64000168.502400011</v>
      </c>
      <c r="AD167" s="7">
        <v>0.70233363772949364</v>
      </c>
      <c r="AE167" s="6">
        <v>8576850.3000000007</v>
      </c>
      <c r="AF167" s="6">
        <v>11511679</v>
      </c>
      <c r="AG167" s="10" t="s">
        <v>646</v>
      </c>
      <c r="AH167" s="10" t="s">
        <v>655</v>
      </c>
      <c r="AI167" s="10" t="s">
        <v>598</v>
      </c>
      <c r="AJ167" s="10" t="s">
        <v>646</v>
      </c>
      <c r="AK167" s="10" t="s">
        <v>702</v>
      </c>
      <c r="AL167" s="10">
        <v>0</v>
      </c>
      <c r="AM167" s="10">
        <v>1</v>
      </c>
      <c r="AN167" s="10">
        <v>0</v>
      </c>
      <c r="AO167" s="10">
        <v>0</v>
      </c>
      <c r="AP167" s="10">
        <v>0</v>
      </c>
      <c r="AQ167" s="10">
        <v>59082</v>
      </c>
      <c r="AR167" s="10">
        <v>60000</v>
      </c>
      <c r="AS167" s="10">
        <v>0</v>
      </c>
      <c r="AT167" s="10">
        <v>1</v>
      </c>
      <c r="AU167" s="10">
        <v>1</v>
      </c>
      <c r="AV167" s="10"/>
      <c r="AW167" s="8" t="s">
        <v>886</v>
      </c>
      <c r="AX167" s="8">
        <v>6743</v>
      </c>
      <c r="AY167" s="10">
        <v>0</v>
      </c>
      <c r="AZ167" s="10">
        <v>0</v>
      </c>
      <c r="BA167" s="10">
        <v>0</v>
      </c>
      <c r="BB167" s="10"/>
      <c r="BC167" s="10">
        <v>0</v>
      </c>
      <c r="BD167" s="10"/>
      <c r="BE167" s="10">
        <v>0</v>
      </c>
      <c r="BF167" s="10"/>
      <c r="BG167" s="10">
        <v>0</v>
      </c>
      <c r="BH167" s="10"/>
      <c r="BI167" s="10">
        <v>0</v>
      </c>
      <c r="BJ167" s="10"/>
      <c r="BK167" s="10">
        <v>0</v>
      </c>
      <c r="BL167" s="10"/>
      <c r="BM167" s="10">
        <v>0</v>
      </c>
      <c r="BN167" s="10"/>
      <c r="BO167" s="10">
        <v>0</v>
      </c>
      <c r="BP167" s="10"/>
      <c r="BQ167" s="10">
        <v>0</v>
      </c>
      <c r="BR167" s="10"/>
      <c r="BS167" s="10">
        <v>0</v>
      </c>
      <c r="BT167" s="10"/>
      <c r="BU167" s="10">
        <v>0</v>
      </c>
      <c r="BV167" s="10"/>
      <c r="BW167" s="10">
        <v>0</v>
      </c>
      <c r="BX167" s="10"/>
      <c r="BY167" s="10">
        <v>0</v>
      </c>
      <c r="BZ167" s="10" t="s">
        <v>814</v>
      </c>
      <c r="CA167" s="10">
        <v>20008</v>
      </c>
      <c r="CB167" s="10" t="s">
        <v>814</v>
      </c>
      <c r="CC167" s="10">
        <v>52104</v>
      </c>
      <c r="CD167" s="10" t="s">
        <v>814</v>
      </c>
      <c r="CE167" s="10">
        <v>0</v>
      </c>
      <c r="CF167" s="10"/>
      <c r="CG167" s="10">
        <v>0</v>
      </c>
      <c r="CH167" s="10"/>
      <c r="CI167" s="10">
        <v>0</v>
      </c>
      <c r="CJ167" s="10"/>
      <c r="CK167" s="10">
        <v>0</v>
      </c>
      <c r="CL167" s="10"/>
      <c r="CM167" s="10">
        <v>0</v>
      </c>
      <c r="CN167" s="10"/>
      <c r="CO167" s="10">
        <v>0</v>
      </c>
      <c r="CP167" s="10">
        <v>1</v>
      </c>
      <c r="CQ167" s="10"/>
      <c r="CR167" s="10">
        <v>0.13401289999999999</v>
      </c>
      <c r="CS167" s="10">
        <v>0</v>
      </c>
      <c r="CT167" s="10">
        <v>0</v>
      </c>
      <c r="CU167" s="10">
        <v>1</v>
      </c>
      <c r="CV167" s="10">
        <v>0</v>
      </c>
      <c r="CW167" s="27">
        <v>0</v>
      </c>
    </row>
    <row r="168" spans="1:101" ht="14" x14ac:dyDescent="0.2">
      <c r="A168" s="28" t="s">
        <v>86</v>
      </c>
      <c r="B168" s="28" t="s">
        <v>258</v>
      </c>
      <c r="C168" s="28" t="s">
        <v>309</v>
      </c>
      <c r="D168" s="28" t="s">
        <v>309</v>
      </c>
      <c r="E168" s="28" t="s">
        <v>309</v>
      </c>
      <c r="F168" s="28">
        <v>324110</v>
      </c>
      <c r="G168" s="28" t="s">
        <v>598</v>
      </c>
      <c r="H168" s="3">
        <v>41575</v>
      </c>
      <c r="I168" s="28">
        <v>2014</v>
      </c>
      <c r="J168" s="28">
        <v>2016</v>
      </c>
      <c r="K168" s="28">
        <v>40</v>
      </c>
      <c r="L168" s="28">
        <v>0</v>
      </c>
      <c r="M168" s="28">
        <v>0</v>
      </c>
      <c r="N168" s="4">
        <v>0</v>
      </c>
      <c r="O168" s="4">
        <v>0</v>
      </c>
      <c r="P168" s="28"/>
      <c r="Q168" s="5">
        <v>30000000</v>
      </c>
      <c r="R168" s="5">
        <v>30000000</v>
      </c>
      <c r="S168" s="6">
        <v>30000000</v>
      </c>
      <c r="T168" s="6">
        <v>0</v>
      </c>
      <c r="U168" s="6">
        <v>1158000000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98724213</v>
      </c>
      <c r="AC168" s="6">
        <v>67348213</v>
      </c>
      <c r="AD168" s="7">
        <v>0.68218536216642212</v>
      </c>
      <c r="AE168" s="6">
        <v>8342878.6741904207</v>
      </c>
      <c r="AF168" s="6">
        <v>6431075.0650850283</v>
      </c>
      <c r="AG168" s="10" t="s">
        <v>646</v>
      </c>
      <c r="AH168" s="10" t="s">
        <v>648</v>
      </c>
      <c r="AI168" s="10" t="s">
        <v>598</v>
      </c>
      <c r="AJ168" s="10" t="s">
        <v>646</v>
      </c>
      <c r="AK168" s="10" t="s">
        <v>703</v>
      </c>
      <c r="AL168" s="10">
        <v>0</v>
      </c>
      <c r="AM168" s="10">
        <v>1</v>
      </c>
      <c r="AN168" s="10">
        <v>0</v>
      </c>
      <c r="AO168" s="10">
        <v>0</v>
      </c>
      <c r="AP168" s="10">
        <v>0</v>
      </c>
      <c r="AQ168" s="10">
        <v>59076</v>
      </c>
      <c r="AR168" s="10">
        <v>59076</v>
      </c>
      <c r="AS168" s="10">
        <v>1</v>
      </c>
      <c r="AT168" s="10">
        <v>1</v>
      </c>
      <c r="AU168" s="10">
        <v>1</v>
      </c>
      <c r="AV168" s="10"/>
      <c r="AW168" s="8" t="s">
        <v>862</v>
      </c>
      <c r="AX168" s="8">
        <v>5079</v>
      </c>
      <c r="AY168" s="10">
        <v>10151501</v>
      </c>
      <c r="AZ168" s="10">
        <v>0</v>
      </c>
      <c r="BA168" s="10">
        <v>10794095</v>
      </c>
      <c r="BB168" s="10" t="s">
        <v>814</v>
      </c>
      <c r="BC168" s="10">
        <v>0</v>
      </c>
      <c r="BD168" s="10" t="s">
        <v>814</v>
      </c>
      <c r="BE168" s="10">
        <v>12568812</v>
      </c>
      <c r="BF168" s="10" t="s">
        <v>814</v>
      </c>
      <c r="BG168" s="10">
        <v>13313101</v>
      </c>
      <c r="BH168" s="10" t="s">
        <v>814</v>
      </c>
      <c r="BI168" s="10">
        <v>12352211</v>
      </c>
      <c r="BJ168" s="10" t="s">
        <v>814</v>
      </c>
      <c r="BK168" s="10">
        <v>11427685</v>
      </c>
      <c r="BL168" s="10" t="s">
        <v>814</v>
      </c>
      <c r="BM168" s="10">
        <v>13601857</v>
      </c>
      <c r="BN168" s="10" t="s">
        <v>814</v>
      </c>
      <c r="BO168" s="10">
        <v>10336151</v>
      </c>
      <c r="BP168" s="10" t="s">
        <v>814</v>
      </c>
      <c r="BQ168" s="10">
        <v>9717397</v>
      </c>
      <c r="BR168" s="10" t="s">
        <v>814</v>
      </c>
      <c r="BS168" s="10">
        <v>10107998</v>
      </c>
      <c r="BT168" s="10" t="s">
        <v>814</v>
      </c>
      <c r="BU168" s="10">
        <v>10494484</v>
      </c>
      <c r="BV168" s="10" t="s">
        <v>814</v>
      </c>
      <c r="BW168" s="10">
        <v>14305736</v>
      </c>
      <c r="BX168" s="10" t="s">
        <v>814</v>
      </c>
      <c r="BY168" s="10">
        <v>12109321</v>
      </c>
      <c r="BZ168" s="10" t="s">
        <v>814</v>
      </c>
      <c r="CA168" s="10">
        <v>13888259</v>
      </c>
      <c r="CB168" s="10" t="s">
        <v>814</v>
      </c>
      <c r="CC168" s="10">
        <v>7411879</v>
      </c>
      <c r="CD168" s="10" t="s">
        <v>814</v>
      </c>
      <c r="CE168" s="10">
        <v>4900367</v>
      </c>
      <c r="CF168" s="10" t="s">
        <v>814</v>
      </c>
      <c r="CG168" s="10">
        <v>4544753</v>
      </c>
      <c r="CH168" s="10" t="s">
        <v>814</v>
      </c>
      <c r="CI168" s="10">
        <v>9135240</v>
      </c>
      <c r="CJ168" s="10" t="s">
        <v>814</v>
      </c>
      <c r="CK168" s="10">
        <v>10718600</v>
      </c>
      <c r="CL168" s="10" t="s">
        <v>814</v>
      </c>
      <c r="CM168" s="10">
        <v>10718895</v>
      </c>
      <c r="CN168" s="10" t="s">
        <v>814</v>
      </c>
      <c r="CO168" s="10">
        <v>14504981</v>
      </c>
      <c r="CP168" s="10">
        <v>1</v>
      </c>
      <c r="CQ168" s="10"/>
      <c r="CR168" s="10">
        <v>0.1238768</v>
      </c>
      <c r="CS168" s="10">
        <v>0</v>
      </c>
      <c r="CT168" s="10">
        <v>1</v>
      </c>
      <c r="CU168" s="10">
        <v>0</v>
      </c>
      <c r="CV168" s="10">
        <v>0</v>
      </c>
      <c r="CW168" s="27">
        <v>0</v>
      </c>
    </row>
    <row r="169" spans="1:101" ht="14" x14ac:dyDescent="0.2">
      <c r="A169" s="28" t="s">
        <v>109</v>
      </c>
      <c r="B169" s="28" t="s">
        <v>255</v>
      </c>
      <c r="C169" s="28" t="s">
        <v>309</v>
      </c>
      <c r="D169" s="28" t="s">
        <v>309</v>
      </c>
      <c r="E169" s="28" t="s">
        <v>309</v>
      </c>
      <c r="F169" s="28">
        <v>324110</v>
      </c>
      <c r="G169" s="28" t="s">
        <v>598</v>
      </c>
      <c r="H169" s="3">
        <v>41540</v>
      </c>
      <c r="I169" s="28">
        <v>2014</v>
      </c>
      <c r="J169" s="28">
        <v>2016</v>
      </c>
      <c r="K169" s="28">
        <v>70</v>
      </c>
      <c r="L169" s="28">
        <v>0</v>
      </c>
      <c r="M169" s="28">
        <v>0</v>
      </c>
      <c r="N169" s="4">
        <v>0</v>
      </c>
      <c r="O169" s="4">
        <v>0</v>
      </c>
      <c r="P169" s="28"/>
      <c r="Q169" s="5">
        <v>30000000</v>
      </c>
      <c r="R169" s="5">
        <v>30000000</v>
      </c>
      <c r="S169" s="6">
        <v>1504000000</v>
      </c>
      <c r="T169" s="6">
        <v>0</v>
      </c>
      <c r="U169" s="6">
        <v>1923000000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160739644</v>
      </c>
      <c r="AC169" s="6">
        <v>112664604</v>
      </c>
      <c r="AD169" s="7">
        <v>0.70091360909073552</v>
      </c>
      <c r="AE169" s="6">
        <v>31985069.20214586</v>
      </c>
      <c r="AF169" s="6">
        <v>14363140.03943643</v>
      </c>
      <c r="AG169" s="10" t="s">
        <v>646</v>
      </c>
      <c r="AH169" s="10" t="s">
        <v>648</v>
      </c>
      <c r="AI169" s="10" t="s">
        <v>598</v>
      </c>
      <c r="AJ169" s="10" t="s">
        <v>646</v>
      </c>
      <c r="AK169" s="10" t="s">
        <v>688</v>
      </c>
      <c r="AL169" s="10">
        <v>0</v>
      </c>
      <c r="AM169" s="10">
        <v>1</v>
      </c>
      <c r="AN169" s="10">
        <v>0</v>
      </c>
      <c r="AO169" s="10">
        <v>0</v>
      </c>
      <c r="AP169" s="10">
        <v>0</v>
      </c>
      <c r="AQ169" s="10">
        <v>59076</v>
      </c>
      <c r="AR169" s="10">
        <v>59076</v>
      </c>
      <c r="AS169" s="10">
        <v>1</v>
      </c>
      <c r="AT169" s="10">
        <v>1</v>
      </c>
      <c r="AU169" s="10">
        <v>1</v>
      </c>
      <c r="AV169" s="10"/>
      <c r="AW169" s="8" t="s">
        <v>882</v>
      </c>
      <c r="AX169" s="8">
        <v>23661</v>
      </c>
      <c r="AY169" s="10">
        <v>0</v>
      </c>
      <c r="AZ169" s="10">
        <v>0</v>
      </c>
      <c r="BA169" s="10">
        <v>0</v>
      </c>
      <c r="BB169" s="10"/>
      <c r="BC169" s="10">
        <v>0</v>
      </c>
      <c r="BD169" s="10"/>
      <c r="BE169" s="10">
        <v>0</v>
      </c>
      <c r="BF169" s="10"/>
      <c r="BG169" s="10">
        <v>0</v>
      </c>
      <c r="BH169" s="10"/>
      <c r="BI169" s="10">
        <v>0</v>
      </c>
      <c r="BJ169" s="10"/>
      <c r="BK169" s="10">
        <v>0</v>
      </c>
      <c r="BL169" s="10"/>
      <c r="BM169" s="10">
        <v>0</v>
      </c>
      <c r="BN169" s="10"/>
      <c r="BO169" s="10">
        <v>0</v>
      </c>
      <c r="BP169" s="10" t="s">
        <v>814</v>
      </c>
      <c r="BQ169" s="10">
        <v>0</v>
      </c>
      <c r="BR169" s="10" t="s">
        <v>814</v>
      </c>
      <c r="BS169" s="10">
        <v>0</v>
      </c>
      <c r="BT169" s="10"/>
      <c r="BU169" s="10">
        <v>0</v>
      </c>
      <c r="BV169" s="10"/>
      <c r="BW169" s="10">
        <v>0</v>
      </c>
      <c r="BX169" s="10" t="s">
        <v>814</v>
      </c>
      <c r="BY169" s="10">
        <v>0</v>
      </c>
      <c r="BZ169" s="10" t="s">
        <v>814</v>
      </c>
      <c r="CA169" s="10">
        <v>0</v>
      </c>
      <c r="CB169" s="10" t="s">
        <v>814</v>
      </c>
      <c r="CC169" s="10">
        <v>0</v>
      </c>
      <c r="CD169" s="10" t="s">
        <v>814</v>
      </c>
      <c r="CE169" s="10">
        <v>0</v>
      </c>
      <c r="CF169" s="10"/>
      <c r="CG169" s="10">
        <v>0</v>
      </c>
      <c r="CH169" s="10" t="s">
        <v>814</v>
      </c>
      <c r="CI169" s="10">
        <v>0</v>
      </c>
      <c r="CJ169" s="10"/>
      <c r="CK169" s="10">
        <v>0</v>
      </c>
      <c r="CL169" s="10" t="s">
        <v>814</v>
      </c>
      <c r="CM169" s="10">
        <v>0</v>
      </c>
      <c r="CN169" s="10" t="s">
        <v>814</v>
      </c>
      <c r="CO169" s="10">
        <v>0</v>
      </c>
      <c r="CP169" s="10">
        <v>1</v>
      </c>
      <c r="CQ169" s="10"/>
      <c r="CR169" s="10">
        <v>0.28389639999999999</v>
      </c>
      <c r="CS169" s="10">
        <v>0</v>
      </c>
      <c r="CT169" s="10">
        <v>1</v>
      </c>
      <c r="CU169" s="10">
        <v>0</v>
      </c>
      <c r="CV169" s="10">
        <v>0</v>
      </c>
      <c r="CW169" s="27">
        <v>0</v>
      </c>
    </row>
    <row r="170" spans="1:101" ht="14" x14ac:dyDescent="0.2">
      <c r="A170" s="28" t="s">
        <v>2</v>
      </c>
      <c r="B170" s="28" t="s">
        <v>243</v>
      </c>
      <c r="C170" s="28" t="s">
        <v>424</v>
      </c>
      <c r="D170" s="28" t="s">
        <v>424</v>
      </c>
      <c r="E170" s="28" t="s">
        <v>424</v>
      </c>
      <c r="F170" s="28">
        <v>325110</v>
      </c>
      <c r="G170" s="28" t="s">
        <v>598</v>
      </c>
      <c r="H170" s="3">
        <v>41533</v>
      </c>
      <c r="I170" s="28">
        <v>2014</v>
      </c>
      <c r="J170" s="28">
        <v>2016</v>
      </c>
      <c r="K170" s="28">
        <v>10</v>
      </c>
      <c r="L170" s="28">
        <v>0</v>
      </c>
      <c r="M170" s="28">
        <v>0</v>
      </c>
      <c r="N170" s="4">
        <v>0</v>
      </c>
      <c r="O170" s="4">
        <v>0</v>
      </c>
      <c r="P170" s="28"/>
      <c r="Q170" s="5">
        <v>30000000</v>
      </c>
      <c r="R170" s="5">
        <v>30000000</v>
      </c>
      <c r="S170" s="6">
        <v>110000000</v>
      </c>
      <c r="T170" s="6">
        <v>14934458</v>
      </c>
      <c r="U170" s="6">
        <v>110000000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10782116.553000001</v>
      </c>
      <c r="AC170" s="6">
        <v>5812300</v>
      </c>
      <c r="AD170" s="7">
        <v>0.5390685559212206</v>
      </c>
      <c r="AE170" s="6">
        <v>2005120</v>
      </c>
      <c r="AF170" s="6">
        <v>814795</v>
      </c>
      <c r="AG170" s="10" t="s">
        <v>646</v>
      </c>
      <c r="AH170" s="10" t="s">
        <v>648</v>
      </c>
      <c r="AI170" s="10" t="s">
        <v>598</v>
      </c>
      <c r="AJ170" s="10" t="s">
        <v>646</v>
      </c>
      <c r="AK170" s="10" t="s">
        <v>704</v>
      </c>
      <c r="AL170" s="10">
        <v>0</v>
      </c>
      <c r="AM170" s="10">
        <v>1</v>
      </c>
      <c r="AN170" s="10">
        <v>0</v>
      </c>
      <c r="AO170" s="10">
        <v>0</v>
      </c>
      <c r="AP170" s="10">
        <v>0</v>
      </c>
      <c r="AQ170" s="10">
        <v>64596.4</v>
      </c>
      <c r="AR170" s="10">
        <v>65000</v>
      </c>
      <c r="AS170" s="10">
        <v>0</v>
      </c>
      <c r="AT170" s="10">
        <v>1</v>
      </c>
      <c r="AU170" s="10">
        <v>1</v>
      </c>
      <c r="AV170" s="10"/>
      <c r="AW170" s="8" t="s">
        <v>815</v>
      </c>
      <c r="AX170" s="8">
        <v>4972</v>
      </c>
      <c r="AY170" s="10">
        <v>0</v>
      </c>
      <c r="AZ170" s="10">
        <v>0</v>
      </c>
      <c r="BA170" s="10">
        <v>0</v>
      </c>
      <c r="BB170" s="10"/>
      <c r="BC170" s="10">
        <v>0</v>
      </c>
      <c r="BD170" s="10"/>
      <c r="BE170" s="10">
        <v>0</v>
      </c>
      <c r="BF170" s="10"/>
      <c r="BG170" s="10">
        <v>644495</v>
      </c>
      <c r="BH170" s="10"/>
      <c r="BI170" s="10">
        <v>0</v>
      </c>
      <c r="BJ170" s="10"/>
      <c r="BK170" s="10">
        <v>0</v>
      </c>
      <c r="BL170" s="10" t="s">
        <v>814</v>
      </c>
      <c r="BM170" s="10">
        <v>4289040</v>
      </c>
      <c r="BN170" s="10" t="s">
        <v>814</v>
      </c>
      <c r="BO170" s="10">
        <v>7962123</v>
      </c>
      <c r="BP170" s="10" t="s">
        <v>814</v>
      </c>
      <c r="BQ170" s="10">
        <v>11698540</v>
      </c>
      <c r="BR170" s="10" t="s">
        <v>814</v>
      </c>
      <c r="BS170" s="10">
        <v>13024415</v>
      </c>
      <c r="BT170" s="10" t="s">
        <v>814</v>
      </c>
      <c r="BU170" s="10">
        <v>12998998</v>
      </c>
      <c r="BV170" s="10" t="s">
        <v>814</v>
      </c>
      <c r="BW170" s="10">
        <v>10783732</v>
      </c>
      <c r="BX170" s="10" t="s">
        <v>814</v>
      </c>
      <c r="BY170" s="10">
        <v>8560751</v>
      </c>
      <c r="BZ170" s="10" t="s">
        <v>814</v>
      </c>
      <c r="CA170" s="10">
        <v>10042210</v>
      </c>
      <c r="CB170" s="10" t="s">
        <v>814</v>
      </c>
      <c r="CC170" s="10">
        <v>5503360</v>
      </c>
      <c r="CD170" s="10" t="s">
        <v>814</v>
      </c>
      <c r="CE170" s="10">
        <v>1194672</v>
      </c>
      <c r="CF170" s="10" t="s">
        <v>814</v>
      </c>
      <c r="CG170" s="10">
        <v>1662924</v>
      </c>
      <c r="CH170" s="10" t="s">
        <v>814</v>
      </c>
      <c r="CI170" s="10">
        <v>0</v>
      </c>
      <c r="CJ170" s="10" t="s">
        <v>814</v>
      </c>
      <c r="CK170" s="10">
        <v>0</v>
      </c>
      <c r="CL170" s="10" t="s">
        <v>814</v>
      </c>
      <c r="CM170" s="10">
        <v>0</v>
      </c>
      <c r="CN170" s="10" t="s">
        <v>814</v>
      </c>
      <c r="CO170" s="10">
        <v>0</v>
      </c>
      <c r="CP170" s="10">
        <v>1</v>
      </c>
      <c r="CQ170" s="10"/>
      <c r="CR170" s="10">
        <v>0.34497870000000003</v>
      </c>
      <c r="CS170" s="10">
        <v>0</v>
      </c>
      <c r="CT170" s="10">
        <v>0</v>
      </c>
      <c r="CU170" s="10">
        <v>1</v>
      </c>
      <c r="CV170" s="10">
        <v>0</v>
      </c>
      <c r="CW170" s="27">
        <v>0</v>
      </c>
    </row>
    <row r="171" spans="1:101" ht="14" x14ac:dyDescent="0.2">
      <c r="A171" s="28" t="s">
        <v>117</v>
      </c>
      <c r="B171" s="28" t="s">
        <v>262</v>
      </c>
      <c r="C171" s="28" t="s">
        <v>425</v>
      </c>
      <c r="D171" s="28" t="s">
        <v>425</v>
      </c>
      <c r="E171" s="28" t="s">
        <v>425</v>
      </c>
      <c r="F171" s="28">
        <v>221119</v>
      </c>
      <c r="G171" s="28" t="s">
        <v>599</v>
      </c>
      <c r="H171" s="3">
        <v>41477</v>
      </c>
      <c r="I171" s="28">
        <v>2014</v>
      </c>
      <c r="J171" s="28">
        <v>2016</v>
      </c>
      <c r="K171" s="28">
        <v>6</v>
      </c>
      <c r="L171" s="28">
        <v>0</v>
      </c>
      <c r="M171" s="28">
        <v>0</v>
      </c>
      <c r="N171" s="4">
        <v>0</v>
      </c>
      <c r="O171" s="4">
        <v>0</v>
      </c>
      <c r="P171" s="28"/>
      <c r="Q171" s="5">
        <v>30000000</v>
      </c>
      <c r="R171" s="5">
        <v>30000000</v>
      </c>
      <c r="S171" s="6">
        <v>284800000</v>
      </c>
      <c r="T171" s="6">
        <v>0</v>
      </c>
      <c r="U171" s="6">
        <v>284800000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25026734.875999998</v>
      </c>
      <c r="AC171" s="6">
        <v>17178406.732799999</v>
      </c>
      <c r="AD171" s="7">
        <v>0.68640223416733659</v>
      </c>
      <c r="AE171" s="6">
        <v>5024458.3373640208</v>
      </c>
      <c r="AF171" s="6">
        <v>1347043</v>
      </c>
      <c r="AG171" s="10" t="s">
        <v>646</v>
      </c>
      <c r="AH171" s="10" t="s">
        <v>648</v>
      </c>
      <c r="AI171" s="10" t="s">
        <v>647</v>
      </c>
      <c r="AJ171" s="10" t="s">
        <v>646</v>
      </c>
      <c r="AK171" s="10" t="s">
        <v>705</v>
      </c>
      <c r="AL171" s="10">
        <v>0</v>
      </c>
      <c r="AM171" s="10">
        <v>0</v>
      </c>
      <c r="AN171" s="10">
        <v>1</v>
      </c>
      <c r="AO171" s="10">
        <v>0</v>
      </c>
      <c r="AP171" s="10">
        <v>0</v>
      </c>
      <c r="AQ171" s="10">
        <v>44215</v>
      </c>
      <c r="AR171" s="10">
        <v>46000</v>
      </c>
      <c r="AS171" s="10">
        <v>1</v>
      </c>
      <c r="AT171" s="10">
        <v>1</v>
      </c>
      <c r="AU171" s="10">
        <v>0</v>
      </c>
      <c r="AV171" s="10"/>
      <c r="AW171" s="8"/>
      <c r="AX171" s="8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>
        <v>0</v>
      </c>
      <c r="CQ171" s="10"/>
      <c r="CR171" s="10">
        <v>0.29248679999999999</v>
      </c>
      <c r="CS171" s="10">
        <v>1</v>
      </c>
      <c r="CT171" s="10">
        <v>0</v>
      </c>
      <c r="CU171" s="10">
        <v>0</v>
      </c>
      <c r="CV171" s="10">
        <v>0</v>
      </c>
    </row>
    <row r="172" spans="1:101" ht="14" x14ac:dyDescent="0.2">
      <c r="A172" s="28" t="s">
        <v>62</v>
      </c>
      <c r="B172" s="28" t="s">
        <v>261</v>
      </c>
      <c r="C172" s="28" t="s">
        <v>426</v>
      </c>
      <c r="D172" s="28" t="s">
        <v>426</v>
      </c>
      <c r="E172" s="28" t="s">
        <v>426</v>
      </c>
      <c r="F172" s="28">
        <v>221119</v>
      </c>
      <c r="G172" s="28" t="s">
        <v>599</v>
      </c>
      <c r="H172" s="3">
        <v>41512</v>
      </c>
      <c r="I172" s="28">
        <v>2014</v>
      </c>
      <c r="J172" s="28">
        <v>2016</v>
      </c>
      <c r="K172" s="28">
        <v>4</v>
      </c>
      <c r="L172" s="28">
        <v>0</v>
      </c>
      <c r="M172" s="28">
        <v>0</v>
      </c>
      <c r="N172" s="4">
        <v>0</v>
      </c>
      <c r="O172" s="4">
        <v>0</v>
      </c>
      <c r="P172" s="28"/>
      <c r="Q172" s="5">
        <v>20000000</v>
      </c>
      <c r="R172" s="5">
        <v>20000000</v>
      </c>
      <c r="S172" s="6">
        <v>125210000</v>
      </c>
      <c r="T172" s="6">
        <v>0</v>
      </c>
      <c r="U172" s="6">
        <v>125210000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9373193.4399999995</v>
      </c>
      <c r="AC172" s="6">
        <v>6042303.5999999996</v>
      </c>
      <c r="AD172" s="7">
        <v>0.64463660530193856</v>
      </c>
      <c r="AE172" s="6">
        <v>790054.99739893433</v>
      </c>
      <c r="AF172" s="6">
        <v>46577</v>
      </c>
      <c r="AG172" s="10" t="s">
        <v>646</v>
      </c>
      <c r="AH172" s="10" t="s">
        <v>655</v>
      </c>
      <c r="AI172" s="10" t="s">
        <v>647</v>
      </c>
      <c r="AJ172" s="10" t="s">
        <v>646</v>
      </c>
      <c r="AK172" s="10" t="s">
        <v>706</v>
      </c>
      <c r="AL172" s="10">
        <v>0</v>
      </c>
      <c r="AM172" s="10">
        <v>0</v>
      </c>
      <c r="AN172" s="10">
        <v>1</v>
      </c>
      <c r="AO172" s="10">
        <v>0</v>
      </c>
      <c r="AP172" s="10">
        <v>0</v>
      </c>
      <c r="AQ172" s="10">
        <v>44216</v>
      </c>
      <c r="AR172" s="10">
        <v>45000</v>
      </c>
      <c r="AS172" s="10">
        <v>1</v>
      </c>
      <c r="AT172" s="10">
        <v>1</v>
      </c>
      <c r="AU172" s="10">
        <v>0</v>
      </c>
      <c r="AV172" s="10"/>
      <c r="AW172" s="8" t="s">
        <v>857</v>
      </c>
      <c r="AX172" s="8">
        <v>650</v>
      </c>
      <c r="AY172" s="10">
        <v>0</v>
      </c>
      <c r="AZ172" s="10">
        <v>0</v>
      </c>
      <c r="BA172" s="10">
        <v>0</v>
      </c>
      <c r="BB172" s="10"/>
      <c r="BC172" s="10">
        <v>0</v>
      </c>
      <c r="BD172" s="10"/>
      <c r="BE172" s="10">
        <v>0</v>
      </c>
      <c r="BF172" s="10"/>
      <c r="BG172" s="10">
        <v>0</v>
      </c>
      <c r="BH172" s="10"/>
      <c r="BI172" s="10">
        <v>0</v>
      </c>
      <c r="BJ172" s="10"/>
      <c r="BK172" s="10">
        <v>0</v>
      </c>
      <c r="BL172" s="10"/>
      <c r="BM172" s="10">
        <v>0</v>
      </c>
      <c r="BN172" s="10"/>
      <c r="BO172" s="10">
        <v>0</v>
      </c>
      <c r="BP172" s="10"/>
      <c r="BQ172" s="10">
        <v>0</v>
      </c>
      <c r="BR172" s="10"/>
      <c r="BS172" s="10">
        <v>0</v>
      </c>
      <c r="BT172" s="10"/>
      <c r="BU172" s="10">
        <v>0</v>
      </c>
      <c r="BV172" s="10"/>
      <c r="BW172" s="10">
        <v>0</v>
      </c>
      <c r="BX172" s="10" t="s">
        <v>814</v>
      </c>
      <c r="BY172" s="10">
        <v>0</v>
      </c>
      <c r="BZ172" s="10" t="s">
        <v>814</v>
      </c>
      <c r="CA172" s="10">
        <v>0</v>
      </c>
      <c r="CB172" s="10" t="s">
        <v>814</v>
      </c>
      <c r="CC172" s="10">
        <v>0</v>
      </c>
      <c r="CD172" s="10" t="s">
        <v>814</v>
      </c>
      <c r="CE172" s="10">
        <v>401996</v>
      </c>
      <c r="CF172" s="10" t="s">
        <v>814</v>
      </c>
      <c r="CG172" s="10">
        <v>502380</v>
      </c>
      <c r="CH172" s="10" t="s">
        <v>814</v>
      </c>
      <c r="CI172" s="10">
        <v>0</v>
      </c>
      <c r="CJ172" s="10" t="s">
        <v>814</v>
      </c>
      <c r="CK172" s="10">
        <v>0</v>
      </c>
      <c r="CL172" s="10" t="s">
        <v>814</v>
      </c>
      <c r="CM172" s="10">
        <v>0</v>
      </c>
      <c r="CN172" s="10" t="s">
        <v>814</v>
      </c>
      <c r="CO172" s="10">
        <v>237525</v>
      </c>
      <c r="CP172" s="10">
        <v>1</v>
      </c>
      <c r="CQ172" s="10"/>
      <c r="CR172" s="10">
        <v>0.13075390000000001</v>
      </c>
      <c r="CS172" s="10">
        <v>1</v>
      </c>
      <c r="CT172" s="10">
        <v>0</v>
      </c>
      <c r="CU172" s="10">
        <v>0</v>
      </c>
      <c r="CV172" s="10">
        <v>0</v>
      </c>
    </row>
    <row r="173" spans="1:101" ht="14" x14ac:dyDescent="0.2">
      <c r="A173" s="28" t="s">
        <v>118</v>
      </c>
      <c r="B173" s="28" t="s">
        <v>263</v>
      </c>
      <c r="C173" s="28" t="s">
        <v>427</v>
      </c>
      <c r="D173" s="28" t="s">
        <v>427</v>
      </c>
      <c r="E173" s="28" t="s">
        <v>427</v>
      </c>
      <c r="F173" s="28">
        <v>221119</v>
      </c>
      <c r="G173" s="28" t="s">
        <v>599</v>
      </c>
      <c r="H173" s="3">
        <v>41575</v>
      </c>
      <c r="I173" s="28">
        <v>2014</v>
      </c>
      <c r="J173" s="28">
        <v>2016</v>
      </c>
      <c r="K173" s="28">
        <v>3</v>
      </c>
      <c r="L173" s="28">
        <v>0</v>
      </c>
      <c r="M173" s="28">
        <v>0</v>
      </c>
      <c r="N173" s="4">
        <v>0</v>
      </c>
      <c r="O173" s="4">
        <v>0</v>
      </c>
      <c r="P173" s="28">
        <v>2014</v>
      </c>
      <c r="Q173" s="5">
        <v>10000000</v>
      </c>
      <c r="R173" s="5">
        <v>10000000</v>
      </c>
      <c r="S173" s="6">
        <v>126000000</v>
      </c>
      <c r="T173" s="6">
        <v>0</v>
      </c>
      <c r="U173" s="6">
        <v>126000000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12047092.199999999</v>
      </c>
      <c r="AC173" s="6">
        <v>8843889.5199999996</v>
      </c>
      <c r="AD173" s="7">
        <v>0.73410988918969178</v>
      </c>
      <c r="AE173" s="6">
        <v>1240000</v>
      </c>
      <c r="AF173" s="6">
        <v>1854845</v>
      </c>
      <c r="AG173" s="10" t="s">
        <v>646</v>
      </c>
      <c r="AH173" s="10" t="s">
        <v>648</v>
      </c>
      <c r="AI173" s="10" t="s">
        <v>647</v>
      </c>
      <c r="AJ173" s="10" t="s">
        <v>645</v>
      </c>
      <c r="AK173" s="10"/>
      <c r="AL173" s="10">
        <v>0</v>
      </c>
      <c r="AM173" s="10">
        <v>0</v>
      </c>
      <c r="AN173" s="10">
        <v>0</v>
      </c>
      <c r="AO173" s="10">
        <v>1</v>
      </c>
      <c r="AP173" s="10">
        <v>0</v>
      </c>
      <c r="AQ173" s="10">
        <v>51138</v>
      </c>
      <c r="AR173" s="10">
        <v>51138</v>
      </c>
      <c r="AS173" s="10">
        <v>0</v>
      </c>
      <c r="AT173" s="10">
        <v>1</v>
      </c>
      <c r="AU173" s="10">
        <v>0</v>
      </c>
      <c r="AV173" s="10"/>
      <c r="AW173" s="8"/>
      <c r="AX173" s="8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>
        <v>0</v>
      </c>
      <c r="CQ173" s="10"/>
      <c r="CR173" s="10">
        <v>0.1402098</v>
      </c>
      <c r="CS173" s="10">
        <v>1</v>
      </c>
      <c r="CT173" s="10">
        <v>0</v>
      </c>
      <c r="CU173" s="10">
        <v>0</v>
      </c>
      <c r="CV173" s="10">
        <v>0</v>
      </c>
      <c r="CW173" s="27">
        <v>0</v>
      </c>
    </row>
    <row r="174" spans="1:101" ht="14" x14ac:dyDescent="0.2">
      <c r="A174" s="28" t="s">
        <v>80</v>
      </c>
      <c r="B174" s="28" t="s">
        <v>255</v>
      </c>
      <c r="C174" s="28" t="s">
        <v>428</v>
      </c>
      <c r="D174" s="28" t="s">
        <v>428</v>
      </c>
      <c r="E174" s="28" t="s">
        <v>428</v>
      </c>
      <c r="F174" s="28">
        <v>325211</v>
      </c>
      <c r="G174" s="28" t="s">
        <v>598</v>
      </c>
      <c r="H174" s="3">
        <v>41527</v>
      </c>
      <c r="I174" s="28">
        <v>2014</v>
      </c>
      <c r="J174" s="28">
        <v>2016</v>
      </c>
      <c r="K174" s="28">
        <v>8</v>
      </c>
      <c r="L174" s="28">
        <v>0</v>
      </c>
      <c r="M174" s="28">
        <v>0</v>
      </c>
      <c r="N174" s="4">
        <v>0</v>
      </c>
      <c r="O174" s="4">
        <v>0</v>
      </c>
      <c r="P174" s="28"/>
      <c r="Q174" s="5">
        <v>30000000</v>
      </c>
      <c r="R174" s="5">
        <v>30000000</v>
      </c>
      <c r="S174" s="6">
        <v>180000000</v>
      </c>
      <c r="T174" s="6">
        <v>0</v>
      </c>
      <c r="U174" s="6">
        <v>180000000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16748868.936799999</v>
      </c>
      <c r="AC174" s="6">
        <v>10454505.942400001</v>
      </c>
      <c r="AD174" s="7">
        <v>0.62419175777474412</v>
      </c>
      <c r="AE174" s="6">
        <v>3891245.9198710858</v>
      </c>
      <c r="AF174" s="6">
        <v>726391.14272228628</v>
      </c>
      <c r="AG174" s="10" t="s">
        <v>646</v>
      </c>
      <c r="AH174" s="10" t="s">
        <v>653</v>
      </c>
      <c r="AI174" s="10" t="s">
        <v>598</v>
      </c>
      <c r="AJ174" s="10" t="s">
        <v>645</v>
      </c>
      <c r="AK174" s="10"/>
      <c r="AL174" s="10">
        <v>1</v>
      </c>
      <c r="AM174" s="10">
        <v>0</v>
      </c>
      <c r="AN174" s="10">
        <v>0</v>
      </c>
      <c r="AO174" s="10">
        <v>0</v>
      </c>
      <c r="AP174" s="10">
        <v>0</v>
      </c>
      <c r="AQ174" s="10">
        <v>59082</v>
      </c>
      <c r="AR174" s="10">
        <v>59470</v>
      </c>
      <c r="AS174" s="10">
        <v>0</v>
      </c>
      <c r="AT174" s="10">
        <v>1</v>
      </c>
      <c r="AU174" s="10">
        <v>1</v>
      </c>
      <c r="AV174" s="10"/>
      <c r="AW174" s="8" t="s">
        <v>863</v>
      </c>
      <c r="AX174" s="8">
        <v>7732</v>
      </c>
      <c r="AY174" s="10">
        <v>0</v>
      </c>
      <c r="AZ174" s="10">
        <v>11680999</v>
      </c>
      <c r="BA174" s="10">
        <v>12090034</v>
      </c>
      <c r="BB174" s="10" t="s">
        <v>814</v>
      </c>
      <c r="BC174" s="10">
        <v>12607715</v>
      </c>
      <c r="BD174" s="10" t="s">
        <v>814</v>
      </c>
      <c r="BE174" s="10">
        <v>20435156</v>
      </c>
      <c r="BF174" s="10" t="s">
        <v>814</v>
      </c>
      <c r="BG174" s="10">
        <v>27911399</v>
      </c>
      <c r="BH174" s="10" t="s">
        <v>814</v>
      </c>
      <c r="BI174" s="10">
        <v>26267852</v>
      </c>
      <c r="BJ174" s="10" t="s">
        <v>814</v>
      </c>
      <c r="BK174" s="10">
        <v>24850982</v>
      </c>
      <c r="BL174" s="10" t="s">
        <v>814</v>
      </c>
      <c r="BM174" s="10">
        <v>25418893</v>
      </c>
      <c r="BN174" s="10" t="s">
        <v>814</v>
      </c>
      <c r="BO174" s="10">
        <v>24089386</v>
      </c>
      <c r="BP174" s="10" t="s">
        <v>814</v>
      </c>
      <c r="BQ174" s="10">
        <v>23655426</v>
      </c>
      <c r="BR174" s="10" t="s">
        <v>814</v>
      </c>
      <c r="BS174" s="10">
        <v>24381479</v>
      </c>
      <c r="BT174" s="10" t="s">
        <v>814</v>
      </c>
      <c r="BU174" s="10">
        <v>25101902</v>
      </c>
      <c r="BV174" s="10" t="s">
        <v>814</v>
      </c>
      <c r="BW174" s="10">
        <v>23929995</v>
      </c>
      <c r="BX174" s="10" t="s">
        <v>814</v>
      </c>
      <c r="BY174" s="10">
        <v>17384867</v>
      </c>
      <c r="BZ174" s="10" t="s">
        <v>814</v>
      </c>
      <c r="CA174" s="10">
        <v>19044383</v>
      </c>
      <c r="CB174" s="10" t="s">
        <v>814</v>
      </c>
      <c r="CC174" s="10">
        <v>16335703</v>
      </c>
      <c r="CD174" s="10" t="s">
        <v>814</v>
      </c>
      <c r="CE174" s="10">
        <v>15895595</v>
      </c>
      <c r="CF174" s="10" t="s">
        <v>814</v>
      </c>
      <c r="CG174" s="10">
        <v>17414723</v>
      </c>
      <c r="CH174" s="10" t="s">
        <v>814</v>
      </c>
      <c r="CI174" s="10">
        <v>16802316</v>
      </c>
      <c r="CJ174" s="10" t="s">
        <v>814</v>
      </c>
      <c r="CK174" s="10">
        <v>17778691</v>
      </c>
      <c r="CL174" s="10" t="s">
        <v>814</v>
      </c>
      <c r="CM174" s="10">
        <v>20835112</v>
      </c>
      <c r="CN174" s="10" t="s">
        <v>814</v>
      </c>
      <c r="CO174" s="10">
        <v>24533513</v>
      </c>
      <c r="CP174" s="10">
        <v>1</v>
      </c>
      <c r="CQ174" s="10"/>
      <c r="CR174" s="10">
        <v>0.37220760000000003</v>
      </c>
      <c r="CS174" s="10">
        <v>0</v>
      </c>
      <c r="CT174" s="10">
        <v>0</v>
      </c>
      <c r="CU174" s="10">
        <v>0</v>
      </c>
      <c r="CV174" s="10">
        <v>0</v>
      </c>
      <c r="CW174" s="27">
        <v>0</v>
      </c>
    </row>
    <row r="175" spans="1:101" ht="14" x14ac:dyDescent="0.2">
      <c r="A175" s="28" t="s">
        <v>119</v>
      </c>
      <c r="B175" s="28" t="s">
        <v>264</v>
      </c>
      <c r="C175" s="28" t="s">
        <v>429</v>
      </c>
      <c r="D175" s="28" t="s">
        <v>393</v>
      </c>
      <c r="E175" s="28" t="s">
        <v>393</v>
      </c>
      <c r="F175" s="28">
        <v>325110</v>
      </c>
      <c r="G175" s="28" t="s">
        <v>598</v>
      </c>
      <c r="H175" s="3">
        <v>41526</v>
      </c>
      <c r="I175" s="28">
        <v>2014</v>
      </c>
      <c r="J175" s="28">
        <v>2016</v>
      </c>
      <c r="K175" s="28">
        <v>10</v>
      </c>
      <c r="L175" s="28">
        <v>0</v>
      </c>
      <c r="M175" s="28">
        <v>0</v>
      </c>
      <c r="N175" s="4">
        <v>0</v>
      </c>
      <c r="O175" s="4">
        <v>0</v>
      </c>
      <c r="P175" s="28"/>
      <c r="Q175" s="5">
        <v>30000000</v>
      </c>
      <c r="R175" s="5">
        <v>30000000</v>
      </c>
      <c r="S175" s="6">
        <v>100000000</v>
      </c>
      <c r="T175" s="6">
        <v>0</v>
      </c>
      <c r="U175" s="6">
        <v>95000000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8025831.7999999998</v>
      </c>
      <c r="AC175" s="6">
        <v>4702012.3</v>
      </c>
      <c r="AD175" s="7">
        <v>0.58585981081736593</v>
      </c>
      <c r="AE175" s="6">
        <v>1107912.3999999999</v>
      </c>
      <c r="AF175" s="6">
        <v>120487.71346746478</v>
      </c>
      <c r="AG175" s="10" t="s">
        <v>646</v>
      </c>
      <c r="AH175" s="10" t="s">
        <v>648</v>
      </c>
      <c r="AI175" s="10" t="s">
        <v>598</v>
      </c>
      <c r="AJ175" s="10" t="s">
        <v>646</v>
      </c>
      <c r="AK175" s="10"/>
      <c r="AL175" s="10">
        <v>0</v>
      </c>
      <c r="AM175" s="10">
        <v>1</v>
      </c>
      <c r="AN175" s="10">
        <v>0</v>
      </c>
      <c r="AO175" s="10">
        <v>0</v>
      </c>
      <c r="AP175" s="10">
        <v>0</v>
      </c>
      <c r="AQ175" s="10">
        <v>48783.9</v>
      </c>
      <c r="AR175" s="10">
        <v>49000</v>
      </c>
      <c r="AS175" s="10">
        <v>1</v>
      </c>
      <c r="AT175" s="10">
        <v>1</v>
      </c>
      <c r="AU175" s="10">
        <v>0</v>
      </c>
      <c r="AV175" s="10"/>
      <c r="AW175" s="8" t="s">
        <v>841</v>
      </c>
      <c r="AX175" s="8">
        <v>996</v>
      </c>
      <c r="AY175" s="10">
        <v>0</v>
      </c>
      <c r="AZ175" s="10">
        <v>0</v>
      </c>
      <c r="BA175" s="10">
        <v>0</v>
      </c>
      <c r="BB175" s="10"/>
      <c r="BC175" s="10">
        <v>0</v>
      </c>
      <c r="BD175" s="10"/>
      <c r="BE175" s="10">
        <v>0</v>
      </c>
      <c r="BF175" s="10"/>
      <c r="BG175" s="10">
        <v>0</v>
      </c>
      <c r="BH175" s="10"/>
      <c r="BI175" s="10">
        <v>0</v>
      </c>
      <c r="BJ175" s="10"/>
      <c r="BK175" s="10">
        <v>0</v>
      </c>
      <c r="BL175" s="10"/>
      <c r="BM175" s="10">
        <v>0</v>
      </c>
      <c r="BN175" s="10"/>
      <c r="BO175" s="10">
        <v>0</v>
      </c>
      <c r="BP175" s="10"/>
      <c r="BQ175" s="10">
        <v>0</v>
      </c>
      <c r="BR175" s="10"/>
      <c r="BS175" s="10">
        <v>0</v>
      </c>
      <c r="BT175" s="10"/>
      <c r="BU175" s="10">
        <v>0</v>
      </c>
      <c r="BV175" s="10"/>
      <c r="BW175" s="10">
        <v>0</v>
      </c>
      <c r="BX175" s="10"/>
      <c r="BY175" s="10">
        <v>0</v>
      </c>
      <c r="BZ175" s="10" t="s">
        <v>814</v>
      </c>
      <c r="CA175" s="10">
        <v>0</v>
      </c>
      <c r="CB175" s="10" t="s">
        <v>814</v>
      </c>
      <c r="CC175" s="10">
        <v>0</v>
      </c>
      <c r="CD175" s="10" t="s">
        <v>814</v>
      </c>
      <c r="CE175" s="10">
        <v>1228902</v>
      </c>
      <c r="CF175" s="10" t="s">
        <v>814</v>
      </c>
      <c r="CG175" s="10">
        <v>3129988</v>
      </c>
      <c r="CH175" s="10" t="s">
        <v>814</v>
      </c>
      <c r="CI175" s="10">
        <v>6247664</v>
      </c>
      <c r="CJ175" s="10" t="s">
        <v>814</v>
      </c>
      <c r="CK175" s="10">
        <v>10625174</v>
      </c>
      <c r="CL175" s="10" t="s">
        <v>814</v>
      </c>
      <c r="CM175" s="10">
        <v>13719255</v>
      </c>
      <c r="CN175" s="10" t="s">
        <v>814</v>
      </c>
      <c r="CO175" s="10">
        <v>13959931</v>
      </c>
      <c r="CP175" s="10">
        <v>1</v>
      </c>
      <c r="CQ175" s="10"/>
      <c r="CR175" s="10">
        <v>0.2356251</v>
      </c>
      <c r="CS175" s="10">
        <v>0</v>
      </c>
      <c r="CT175" s="10">
        <v>0</v>
      </c>
      <c r="CU175" s="10">
        <v>1</v>
      </c>
      <c r="CV175" s="10">
        <v>0</v>
      </c>
    </row>
    <row r="176" spans="1:101" ht="14" x14ac:dyDescent="0.2">
      <c r="A176" s="28" t="s">
        <v>120</v>
      </c>
      <c r="B176" s="28" t="s">
        <v>265</v>
      </c>
      <c r="C176" s="28" t="s">
        <v>430</v>
      </c>
      <c r="D176" s="28" t="s">
        <v>393</v>
      </c>
      <c r="E176" s="28" t="s">
        <v>393</v>
      </c>
      <c r="F176" s="28">
        <v>325110</v>
      </c>
      <c r="G176" s="28" t="s">
        <v>598</v>
      </c>
      <c r="H176" s="3">
        <v>41564</v>
      </c>
      <c r="I176" s="28">
        <v>2014</v>
      </c>
      <c r="J176" s="28">
        <v>2016</v>
      </c>
      <c r="K176" s="28">
        <v>10</v>
      </c>
      <c r="L176" s="28">
        <v>0</v>
      </c>
      <c r="M176" s="28">
        <v>0</v>
      </c>
      <c r="N176" s="4">
        <v>0</v>
      </c>
      <c r="O176" s="4">
        <v>0</v>
      </c>
      <c r="P176" s="28"/>
      <c r="Q176" s="5">
        <v>20000000</v>
      </c>
      <c r="R176" s="5">
        <v>20000000</v>
      </c>
      <c r="S176" s="6">
        <v>80000000</v>
      </c>
      <c r="T176" s="6">
        <v>0</v>
      </c>
      <c r="U176" s="6">
        <v>80000000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5886270.7750000004</v>
      </c>
      <c r="AC176" s="6">
        <v>2829640</v>
      </c>
      <c r="AD176" s="7">
        <v>0.48071862613217958</v>
      </c>
      <c r="AE176" s="6">
        <v>1046439.876540946</v>
      </c>
      <c r="AF176" s="6">
        <v>171678</v>
      </c>
      <c r="AG176" s="10" t="s">
        <v>646</v>
      </c>
      <c r="AH176" s="10" t="s">
        <v>648</v>
      </c>
      <c r="AI176" s="10" t="s">
        <v>598</v>
      </c>
      <c r="AJ176" s="10" t="s">
        <v>646</v>
      </c>
      <c r="AK176" s="10" t="s">
        <v>707</v>
      </c>
      <c r="AL176" s="10">
        <v>0</v>
      </c>
      <c r="AM176" s="10">
        <v>0</v>
      </c>
      <c r="AN176" s="10">
        <v>1</v>
      </c>
      <c r="AO176" s="10">
        <v>0</v>
      </c>
      <c r="AP176" s="10">
        <v>0</v>
      </c>
      <c r="AQ176" s="10">
        <v>36435.300000000003</v>
      </c>
      <c r="AR176" s="10">
        <v>36500</v>
      </c>
      <c r="AS176" s="10">
        <v>1</v>
      </c>
      <c r="AT176" s="10">
        <v>1</v>
      </c>
      <c r="AU176" s="10">
        <v>0</v>
      </c>
      <c r="AV176" s="10"/>
      <c r="AW176" s="8" t="s">
        <v>887</v>
      </c>
      <c r="AX176" s="8">
        <v>903</v>
      </c>
      <c r="AY176" s="10">
        <v>0</v>
      </c>
      <c r="AZ176" s="10">
        <v>0</v>
      </c>
      <c r="BA176" s="10">
        <v>0</v>
      </c>
      <c r="BB176" s="10"/>
      <c r="BC176" s="10">
        <v>0</v>
      </c>
      <c r="BD176" s="10"/>
      <c r="BE176" s="10">
        <v>0</v>
      </c>
      <c r="BF176" s="10"/>
      <c r="BG176" s="10">
        <v>0</v>
      </c>
      <c r="BH176" s="10"/>
      <c r="BI176" s="10">
        <v>0</v>
      </c>
      <c r="BJ176" s="10"/>
      <c r="BK176" s="10">
        <v>0</v>
      </c>
      <c r="BL176" s="10"/>
      <c r="BM176" s="10">
        <v>0</v>
      </c>
      <c r="BN176" s="10" t="s">
        <v>814</v>
      </c>
      <c r="BO176" s="10">
        <v>469430</v>
      </c>
      <c r="BP176" s="10" t="s">
        <v>814</v>
      </c>
      <c r="BQ176" s="10">
        <v>308348</v>
      </c>
      <c r="BR176" s="10"/>
      <c r="BS176" s="10">
        <v>0</v>
      </c>
      <c r="BT176" s="10" t="s">
        <v>814</v>
      </c>
      <c r="BU176" s="10">
        <v>3573661</v>
      </c>
      <c r="BV176" s="10" t="s">
        <v>814</v>
      </c>
      <c r="BW176" s="10">
        <v>6474901</v>
      </c>
      <c r="BX176" s="10" t="s">
        <v>814</v>
      </c>
      <c r="BY176" s="10">
        <v>6781318</v>
      </c>
      <c r="BZ176" s="10" t="s">
        <v>814</v>
      </c>
      <c r="CA176" s="10">
        <v>8999549</v>
      </c>
      <c r="CB176" s="10" t="s">
        <v>814</v>
      </c>
      <c r="CC176" s="10">
        <v>8295800</v>
      </c>
      <c r="CD176" s="10" t="s">
        <v>814</v>
      </c>
      <c r="CE176" s="10">
        <v>8997148</v>
      </c>
      <c r="CF176" s="10" t="s">
        <v>814</v>
      </c>
      <c r="CG176" s="10">
        <v>11488784</v>
      </c>
      <c r="CH176" s="10" t="s">
        <v>814</v>
      </c>
      <c r="CI176" s="10">
        <v>16577573</v>
      </c>
      <c r="CJ176" s="10" t="s">
        <v>814</v>
      </c>
      <c r="CK176" s="10">
        <v>18402276</v>
      </c>
      <c r="CL176" s="10" t="s">
        <v>814</v>
      </c>
      <c r="CM176" s="10">
        <v>22843015</v>
      </c>
      <c r="CN176" s="10" t="s">
        <v>814</v>
      </c>
      <c r="CO176" s="10">
        <v>18621512</v>
      </c>
      <c r="CP176" s="10">
        <v>1</v>
      </c>
      <c r="CQ176" s="10"/>
      <c r="CR176" s="10">
        <v>0.36981380000000003</v>
      </c>
      <c r="CS176" s="10">
        <v>0</v>
      </c>
      <c r="CT176" s="10">
        <v>0</v>
      </c>
      <c r="CU176" s="10">
        <v>1</v>
      </c>
      <c r="CV176" s="10">
        <v>0</v>
      </c>
    </row>
    <row r="177" spans="1:101" ht="14" x14ac:dyDescent="0.2">
      <c r="A177" s="28" t="s">
        <v>121</v>
      </c>
      <c r="B177" s="28" t="s">
        <v>266</v>
      </c>
      <c r="C177" s="28" t="s">
        <v>431</v>
      </c>
      <c r="D177" s="28" t="s">
        <v>431</v>
      </c>
      <c r="E177" s="28" t="s">
        <v>431</v>
      </c>
      <c r="F177" s="28">
        <v>325211</v>
      </c>
      <c r="G177" s="28" t="s">
        <v>598</v>
      </c>
      <c r="H177" s="3">
        <v>41596</v>
      </c>
      <c r="I177" s="28">
        <v>2014</v>
      </c>
      <c r="J177" s="28">
        <v>2016</v>
      </c>
      <c r="K177" s="28">
        <v>160</v>
      </c>
      <c r="L177" s="28">
        <v>0</v>
      </c>
      <c r="M177" s="28">
        <v>0</v>
      </c>
      <c r="N177" s="4">
        <v>0</v>
      </c>
      <c r="O177" s="4">
        <v>0</v>
      </c>
      <c r="P177" s="28"/>
      <c r="Q177" s="5">
        <v>30000000</v>
      </c>
      <c r="R177" s="5">
        <v>30000000</v>
      </c>
      <c r="S177" s="6">
        <v>751000000</v>
      </c>
      <c r="T177" s="6">
        <v>0</v>
      </c>
      <c r="U177" s="6">
        <v>751000000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73419996</v>
      </c>
      <c r="AC177" s="6">
        <v>53554363.200000003</v>
      </c>
      <c r="AD177" s="7">
        <v>0.72942476324842076</v>
      </c>
      <c r="AE177" s="6">
        <v>5584498.8196430132</v>
      </c>
      <c r="AF177" s="6">
        <v>5183070.5234607346</v>
      </c>
      <c r="AG177" s="10" t="s">
        <v>646</v>
      </c>
      <c r="AH177" s="10" t="s">
        <v>655</v>
      </c>
      <c r="AI177" s="10" t="s">
        <v>598</v>
      </c>
      <c r="AJ177" s="10" t="s">
        <v>646</v>
      </c>
      <c r="AK177" s="10" t="s">
        <v>708</v>
      </c>
      <c r="AL177" s="10">
        <v>1</v>
      </c>
      <c r="AM177" s="10">
        <v>0</v>
      </c>
      <c r="AN177" s="10">
        <v>0</v>
      </c>
      <c r="AO177" s="10">
        <v>0</v>
      </c>
      <c r="AP177" s="10">
        <v>0</v>
      </c>
      <c r="AQ177" s="10">
        <v>51138</v>
      </c>
      <c r="AR177" s="10">
        <v>52000</v>
      </c>
      <c r="AS177" s="10">
        <v>1</v>
      </c>
      <c r="AT177" s="10">
        <v>1</v>
      </c>
      <c r="AU177" s="10">
        <v>1</v>
      </c>
      <c r="AV177" s="10"/>
      <c r="AW177" s="8" t="s">
        <v>888</v>
      </c>
      <c r="AX177" s="8">
        <v>3841</v>
      </c>
      <c r="AY177" s="10">
        <v>0</v>
      </c>
      <c r="AZ177" s="10">
        <v>690255</v>
      </c>
      <c r="BA177" s="10">
        <v>548853</v>
      </c>
      <c r="BB177" s="10" t="s">
        <v>814</v>
      </c>
      <c r="BC177" s="10">
        <v>246345</v>
      </c>
      <c r="BD177" s="10"/>
      <c r="BE177" s="10">
        <v>0</v>
      </c>
      <c r="BF177" s="10"/>
      <c r="BG177" s="10">
        <v>0</v>
      </c>
      <c r="BH177" s="10"/>
      <c r="BI177" s="10">
        <v>0</v>
      </c>
      <c r="BJ177" s="10"/>
      <c r="BK177" s="10">
        <v>0</v>
      </c>
      <c r="BL177" s="10"/>
      <c r="BM177" s="10">
        <v>0</v>
      </c>
      <c r="BN177" s="10"/>
      <c r="BO177" s="10">
        <v>0</v>
      </c>
      <c r="BP177" s="10"/>
      <c r="BQ177" s="10">
        <v>0</v>
      </c>
      <c r="BR177" s="10"/>
      <c r="BS177" s="10">
        <v>0</v>
      </c>
      <c r="BT177" s="10"/>
      <c r="BU177" s="10">
        <v>0</v>
      </c>
      <c r="BV177" s="10"/>
      <c r="BW177" s="10">
        <v>0</v>
      </c>
      <c r="BX177" s="10"/>
      <c r="BY177" s="10">
        <v>0</v>
      </c>
      <c r="BZ177" s="10"/>
      <c r="CA177" s="10">
        <v>0</v>
      </c>
      <c r="CB177" s="10" t="s">
        <v>814</v>
      </c>
      <c r="CC177" s="10">
        <v>0</v>
      </c>
      <c r="CD177" s="10" t="s">
        <v>814</v>
      </c>
      <c r="CE177" s="10">
        <v>27254</v>
      </c>
      <c r="CF177" s="10" t="s">
        <v>814</v>
      </c>
      <c r="CG177" s="10">
        <v>2279</v>
      </c>
      <c r="CH177" s="10" t="s">
        <v>814</v>
      </c>
      <c r="CI177" s="10">
        <v>22543</v>
      </c>
      <c r="CJ177" s="10" t="s">
        <v>814</v>
      </c>
      <c r="CK177" s="10">
        <v>0</v>
      </c>
      <c r="CL177" s="10" t="s">
        <v>814</v>
      </c>
      <c r="CM177" s="10">
        <v>194465</v>
      </c>
      <c r="CN177" s="10" t="s">
        <v>814</v>
      </c>
      <c r="CO177" s="10">
        <v>303422</v>
      </c>
      <c r="CP177" s="10">
        <v>1</v>
      </c>
      <c r="CQ177" s="10"/>
      <c r="CR177" s="10">
        <v>0.1042772</v>
      </c>
      <c r="CS177" s="10">
        <v>0</v>
      </c>
      <c r="CT177" s="10">
        <v>0</v>
      </c>
      <c r="CU177" s="10">
        <v>0</v>
      </c>
      <c r="CV177" s="10">
        <v>0</v>
      </c>
    </row>
    <row r="178" spans="1:101" ht="14" x14ac:dyDescent="0.2">
      <c r="A178" s="28" t="s">
        <v>86</v>
      </c>
      <c r="B178" s="28" t="s">
        <v>258</v>
      </c>
      <c r="C178" s="28" t="s">
        <v>432</v>
      </c>
      <c r="D178" s="28" t="s">
        <v>417</v>
      </c>
      <c r="E178" s="28" t="s">
        <v>417</v>
      </c>
      <c r="F178" s="28">
        <v>325120</v>
      </c>
      <c r="G178" s="28" t="s">
        <v>598</v>
      </c>
      <c r="H178" s="3">
        <v>41540</v>
      </c>
      <c r="I178" s="28">
        <v>2014</v>
      </c>
      <c r="J178" s="28">
        <v>2016</v>
      </c>
      <c r="K178" s="28">
        <v>25</v>
      </c>
      <c r="L178" s="28">
        <v>0</v>
      </c>
      <c r="M178" s="28">
        <v>0</v>
      </c>
      <c r="N178" s="4">
        <v>0</v>
      </c>
      <c r="O178" s="4">
        <v>0</v>
      </c>
      <c r="P178" s="28"/>
      <c r="Q178" s="5">
        <v>30000000</v>
      </c>
      <c r="R178" s="5">
        <v>30000000</v>
      </c>
      <c r="S178" s="6">
        <v>1100000000</v>
      </c>
      <c r="T178" s="6">
        <v>0</v>
      </c>
      <c r="U178" s="6">
        <v>1100000000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98730014.029866278</v>
      </c>
      <c r="AC178" s="6">
        <v>73590132.370800003</v>
      </c>
      <c r="AD178" s="7">
        <v>0.74536738492246801</v>
      </c>
      <c r="AE178" s="6">
        <v>8342878.6741904207</v>
      </c>
      <c r="AF178" s="6">
        <v>1124083.2145229047</v>
      </c>
      <c r="AG178" s="10" t="s">
        <v>646</v>
      </c>
      <c r="AH178" s="10" t="s">
        <v>648</v>
      </c>
      <c r="AI178" s="10" t="s">
        <v>598</v>
      </c>
      <c r="AJ178" s="10" t="s">
        <v>646</v>
      </c>
      <c r="AK178" s="10" t="s">
        <v>709</v>
      </c>
      <c r="AL178" s="10">
        <v>0</v>
      </c>
      <c r="AM178" s="10">
        <v>1</v>
      </c>
      <c r="AN178" s="10">
        <v>0</v>
      </c>
      <c r="AO178" s="10">
        <v>0</v>
      </c>
      <c r="AP178" s="10">
        <v>0</v>
      </c>
      <c r="AQ178" s="10">
        <v>59076</v>
      </c>
      <c r="AR178" s="10">
        <v>65000</v>
      </c>
      <c r="AS178" s="10">
        <v>1</v>
      </c>
      <c r="AT178" s="10">
        <v>1</v>
      </c>
      <c r="AU178" s="10">
        <v>0</v>
      </c>
      <c r="AV178" s="10"/>
      <c r="AW178" s="8" t="s">
        <v>862</v>
      </c>
      <c r="AX178" s="8">
        <v>5079</v>
      </c>
      <c r="AY178" s="10">
        <v>10151501</v>
      </c>
      <c r="AZ178" s="10">
        <v>0</v>
      </c>
      <c r="BA178" s="10">
        <v>10794095</v>
      </c>
      <c r="BB178" s="10" t="s">
        <v>814</v>
      </c>
      <c r="BC178" s="10">
        <v>0</v>
      </c>
      <c r="BD178" s="10" t="s">
        <v>814</v>
      </c>
      <c r="BE178" s="10">
        <v>12568812</v>
      </c>
      <c r="BF178" s="10" t="s">
        <v>814</v>
      </c>
      <c r="BG178" s="10">
        <v>13313101</v>
      </c>
      <c r="BH178" s="10" t="s">
        <v>814</v>
      </c>
      <c r="BI178" s="10">
        <v>12352211</v>
      </c>
      <c r="BJ178" s="10" t="s">
        <v>814</v>
      </c>
      <c r="BK178" s="10">
        <v>11427685</v>
      </c>
      <c r="BL178" s="10" t="s">
        <v>814</v>
      </c>
      <c r="BM178" s="10">
        <v>13601857</v>
      </c>
      <c r="BN178" s="10" t="s">
        <v>814</v>
      </c>
      <c r="BO178" s="10">
        <v>10336151</v>
      </c>
      <c r="BP178" s="10" t="s">
        <v>814</v>
      </c>
      <c r="BQ178" s="10">
        <v>9717397</v>
      </c>
      <c r="BR178" s="10" t="s">
        <v>814</v>
      </c>
      <c r="BS178" s="10">
        <v>10107998</v>
      </c>
      <c r="BT178" s="10" t="s">
        <v>814</v>
      </c>
      <c r="BU178" s="10">
        <v>10494484</v>
      </c>
      <c r="BV178" s="10" t="s">
        <v>814</v>
      </c>
      <c r="BW178" s="10">
        <v>14305736</v>
      </c>
      <c r="BX178" s="10" t="s">
        <v>814</v>
      </c>
      <c r="BY178" s="10">
        <v>12109321</v>
      </c>
      <c r="BZ178" s="10" t="s">
        <v>814</v>
      </c>
      <c r="CA178" s="10">
        <v>13888259</v>
      </c>
      <c r="CB178" s="10" t="s">
        <v>814</v>
      </c>
      <c r="CC178" s="10">
        <v>7411879</v>
      </c>
      <c r="CD178" s="10" t="s">
        <v>814</v>
      </c>
      <c r="CE178" s="10">
        <v>4900367</v>
      </c>
      <c r="CF178" s="10" t="s">
        <v>814</v>
      </c>
      <c r="CG178" s="10">
        <v>4544753</v>
      </c>
      <c r="CH178" s="10" t="s">
        <v>814</v>
      </c>
      <c r="CI178" s="10">
        <v>9135240</v>
      </c>
      <c r="CJ178" s="10" t="s">
        <v>814</v>
      </c>
      <c r="CK178" s="10">
        <v>10718600</v>
      </c>
      <c r="CL178" s="10" t="s">
        <v>814</v>
      </c>
      <c r="CM178" s="10">
        <v>10718895</v>
      </c>
      <c r="CN178" s="10" t="s">
        <v>814</v>
      </c>
      <c r="CO178" s="10">
        <v>14504981</v>
      </c>
      <c r="CP178" s="10">
        <v>1</v>
      </c>
      <c r="CQ178" s="10"/>
      <c r="CR178" s="10">
        <v>0.1133695</v>
      </c>
      <c r="CS178" s="10">
        <v>0</v>
      </c>
      <c r="CT178" s="10">
        <v>0</v>
      </c>
      <c r="CU178" s="10">
        <v>0</v>
      </c>
      <c r="CV178" s="10">
        <v>1</v>
      </c>
      <c r="CW178" s="27">
        <v>0</v>
      </c>
    </row>
    <row r="179" spans="1:101" ht="14" x14ac:dyDescent="0.2">
      <c r="A179" s="28" t="s">
        <v>122</v>
      </c>
      <c r="B179" s="28" t="s">
        <v>243</v>
      </c>
      <c r="C179" s="28" t="s">
        <v>433</v>
      </c>
      <c r="D179" s="28" t="s">
        <v>513</v>
      </c>
      <c r="E179" s="28" t="s">
        <v>513</v>
      </c>
      <c r="F179" s="28">
        <v>325110</v>
      </c>
      <c r="G179" s="28" t="s">
        <v>598</v>
      </c>
      <c r="H179" s="3">
        <v>41533</v>
      </c>
      <c r="I179" s="28">
        <v>2014</v>
      </c>
      <c r="J179" s="28">
        <v>2016</v>
      </c>
      <c r="K179" s="28">
        <v>16</v>
      </c>
      <c r="L179" s="28">
        <v>0</v>
      </c>
      <c r="M179" s="28">
        <v>0</v>
      </c>
      <c r="N179" s="4">
        <v>0</v>
      </c>
      <c r="O179" s="4">
        <v>0</v>
      </c>
      <c r="P179" s="28"/>
      <c r="Q179" s="5">
        <v>30000000</v>
      </c>
      <c r="R179" s="5">
        <v>30000000</v>
      </c>
      <c r="S179" s="6">
        <v>310100000</v>
      </c>
      <c r="T179" s="6">
        <v>0</v>
      </c>
      <c r="U179" s="6">
        <v>448750000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33776705.914436862</v>
      </c>
      <c r="AC179" s="6">
        <v>23921870.859235294</v>
      </c>
      <c r="AD179" s="7">
        <v>0.70823575631780578</v>
      </c>
      <c r="AE179" s="6">
        <v>6634418.4946858631</v>
      </c>
      <c r="AF179" s="6">
        <v>3552741.4717451949</v>
      </c>
      <c r="AG179" s="10" t="s">
        <v>646</v>
      </c>
      <c r="AH179" s="10" t="s">
        <v>648</v>
      </c>
      <c r="AI179" s="10" t="s">
        <v>598</v>
      </c>
      <c r="AJ179" s="10" t="s">
        <v>646</v>
      </c>
      <c r="AK179" s="10" t="s">
        <v>710</v>
      </c>
      <c r="AL179" s="10">
        <v>0</v>
      </c>
      <c r="AM179" s="10">
        <v>1</v>
      </c>
      <c r="AN179" s="10">
        <v>0</v>
      </c>
      <c r="AO179" s="10">
        <v>0</v>
      </c>
      <c r="AP179" s="10">
        <v>0</v>
      </c>
      <c r="AQ179" s="10">
        <v>64596.4</v>
      </c>
      <c r="AR179" s="10">
        <v>82965.16</v>
      </c>
      <c r="AS179" s="10">
        <v>1</v>
      </c>
      <c r="AT179" s="10">
        <v>1</v>
      </c>
      <c r="AU179" s="10">
        <v>0</v>
      </c>
      <c r="AV179" s="10"/>
      <c r="AW179" s="8" t="s">
        <v>889</v>
      </c>
      <c r="AX179" s="8">
        <v>5184</v>
      </c>
      <c r="AY179" s="10">
        <v>0</v>
      </c>
      <c r="AZ179" s="10">
        <v>0</v>
      </c>
      <c r="BA179" s="10">
        <v>0</v>
      </c>
      <c r="BB179" s="10"/>
      <c r="BC179" s="10">
        <v>0</v>
      </c>
      <c r="BD179" s="10"/>
      <c r="BE179" s="10">
        <v>0</v>
      </c>
      <c r="BF179" s="10"/>
      <c r="BG179" s="10">
        <v>0</v>
      </c>
      <c r="BH179" s="10"/>
      <c r="BI179" s="10">
        <v>0</v>
      </c>
      <c r="BJ179" s="10"/>
      <c r="BK179" s="10">
        <v>0</v>
      </c>
      <c r="BL179" s="10"/>
      <c r="BM179" s="10">
        <v>0</v>
      </c>
      <c r="BN179" s="10"/>
      <c r="BO179" s="10">
        <v>0</v>
      </c>
      <c r="BP179" s="10"/>
      <c r="BQ179" s="10">
        <v>0</v>
      </c>
      <c r="BR179" s="10"/>
      <c r="BS179" s="10">
        <v>0</v>
      </c>
      <c r="BT179" s="10"/>
      <c r="BU179" s="10">
        <v>0</v>
      </c>
      <c r="BV179" s="10"/>
      <c r="BW179" s="10">
        <v>0</v>
      </c>
      <c r="BX179" s="10"/>
      <c r="BY179" s="10">
        <v>0</v>
      </c>
      <c r="BZ179" s="10"/>
      <c r="CA179" s="10">
        <v>0</v>
      </c>
      <c r="CB179" s="10"/>
      <c r="CC179" s="10">
        <v>0</v>
      </c>
      <c r="CD179" s="10"/>
      <c r="CE179" s="10">
        <v>0</v>
      </c>
      <c r="CF179" s="10"/>
      <c r="CG179" s="10">
        <v>0</v>
      </c>
      <c r="CH179" s="10" t="s">
        <v>814</v>
      </c>
      <c r="CI179" s="10">
        <v>0</v>
      </c>
      <c r="CJ179" s="10" t="s">
        <v>814</v>
      </c>
      <c r="CK179" s="10">
        <v>0</v>
      </c>
      <c r="CL179" s="10" t="s">
        <v>814</v>
      </c>
      <c r="CM179" s="10">
        <v>0</v>
      </c>
      <c r="CN179" s="10" t="s">
        <v>814</v>
      </c>
      <c r="CO179" s="10">
        <v>0</v>
      </c>
      <c r="CP179" s="10">
        <v>1</v>
      </c>
      <c r="CQ179" s="10"/>
      <c r="CR179" s="10">
        <v>0.2773369</v>
      </c>
      <c r="CS179" s="10">
        <v>0</v>
      </c>
      <c r="CT179" s="10">
        <v>0</v>
      </c>
      <c r="CU179" s="10">
        <v>1</v>
      </c>
      <c r="CV179" s="10">
        <v>0</v>
      </c>
      <c r="CW179" s="27">
        <v>0</v>
      </c>
    </row>
    <row r="180" spans="1:101" ht="14" x14ac:dyDescent="0.2">
      <c r="A180" s="28" t="s">
        <v>123</v>
      </c>
      <c r="B180" s="28" t="s">
        <v>267</v>
      </c>
      <c r="C180" s="28" t="s">
        <v>434</v>
      </c>
      <c r="D180" s="28" t="s">
        <v>434</v>
      </c>
      <c r="E180" s="28" t="s">
        <v>434</v>
      </c>
      <c r="F180" s="28">
        <v>221119</v>
      </c>
      <c r="G180" s="28" t="s">
        <v>599</v>
      </c>
      <c r="H180" s="3">
        <v>41533</v>
      </c>
      <c r="I180" s="28">
        <v>2015</v>
      </c>
      <c r="J180" s="28">
        <v>2017</v>
      </c>
      <c r="K180" s="28">
        <v>5</v>
      </c>
      <c r="L180" s="28">
        <v>0</v>
      </c>
      <c r="M180" s="28">
        <v>0</v>
      </c>
      <c r="N180" s="4">
        <v>0</v>
      </c>
      <c r="O180" s="4">
        <v>0</v>
      </c>
      <c r="P180" s="28"/>
      <c r="Q180" s="5">
        <v>10000000</v>
      </c>
      <c r="R180" s="5">
        <v>10000000</v>
      </c>
      <c r="S180" s="6">
        <v>150500000</v>
      </c>
      <c r="T180" s="6">
        <v>0</v>
      </c>
      <c r="U180" s="6">
        <v>150500000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12314876.66</v>
      </c>
      <c r="AC180" s="6">
        <v>9319625.3599999994</v>
      </c>
      <c r="AD180" s="7">
        <v>0.75677780763092106</v>
      </c>
      <c r="AE180" s="6">
        <v>637141.12693462428</v>
      </c>
      <c r="AF180" s="6">
        <v>456996</v>
      </c>
      <c r="AG180" s="10" t="s">
        <v>646</v>
      </c>
      <c r="AH180" s="10" t="s">
        <v>655</v>
      </c>
      <c r="AI180" s="10" t="s">
        <v>647</v>
      </c>
      <c r="AJ180" s="10" t="s">
        <v>646</v>
      </c>
      <c r="AK180" s="10" t="s">
        <v>711</v>
      </c>
      <c r="AL180" s="10">
        <v>0</v>
      </c>
      <c r="AM180" s="10">
        <v>0</v>
      </c>
      <c r="AN180" s="10">
        <v>1</v>
      </c>
      <c r="AO180" s="10">
        <v>0</v>
      </c>
      <c r="AP180" s="10">
        <v>0</v>
      </c>
      <c r="AQ180" s="10">
        <v>37631</v>
      </c>
      <c r="AR180" s="10">
        <v>39000</v>
      </c>
      <c r="AS180" s="10">
        <v>1</v>
      </c>
      <c r="AT180" s="10">
        <v>1</v>
      </c>
      <c r="AU180" s="10">
        <v>0</v>
      </c>
      <c r="AV180" s="10"/>
      <c r="AW180" s="8"/>
      <c r="AX180" s="8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>
        <v>0</v>
      </c>
      <c r="CQ180" s="10"/>
      <c r="CR180" s="10">
        <v>6.8365499999999996E-2</v>
      </c>
      <c r="CS180" s="10">
        <v>1</v>
      </c>
      <c r="CT180" s="10">
        <v>0</v>
      </c>
      <c r="CU180" s="10">
        <v>0</v>
      </c>
      <c r="CV180" s="10">
        <v>0</v>
      </c>
    </row>
    <row r="181" spans="1:101" ht="14" x14ac:dyDescent="0.2">
      <c r="A181" s="28" t="s">
        <v>11</v>
      </c>
      <c r="B181" s="28" t="s">
        <v>254</v>
      </c>
      <c r="C181" s="28" t="s">
        <v>435</v>
      </c>
      <c r="D181" s="28" t="s">
        <v>514</v>
      </c>
      <c r="E181" s="28" t="s">
        <v>514</v>
      </c>
      <c r="F181" s="28">
        <v>325110</v>
      </c>
      <c r="G181" s="28" t="s">
        <v>598</v>
      </c>
      <c r="H181" s="3">
        <v>41639</v>
      </c>
      <c r="I181" s="28">
        <v>2017</v>
      </c>
      <c r="J181" s="28">
        <v>2019</v>
      </c>
      <c r="K181" s="28">
        <v>10</v>
      </c>
      <c r="L181" s="28">
        <v>0</v>
      </c>
      <c r="M181" s="28">
        <v>0</v>
      </c>
      <c r="N181" s="4">
        <v>0</v>
      </c>
      <c r="O181" s="4">
        <v>0</v>
      </c>
      <c r="P181" s="28"/>
      <c r="Q181" s="5">
        <v>30000000</v>
      </c>
      <c r="R181" s="5">
        <v>30000000</v>
      </c>
      <c r="S181" s="6">
        <v>630000000</v>
      </c>
      <c r="T181" s="6">
        <v>0</v>
      </c>
      <c r="U181" s="6">
        <v>910000000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97302400</v>
      </c>
      <c r="AC181" s="6">
        <v>74193600</v>
      </c>
      <c r="AD181" s="7">
        <v>0.7625053441641727</v>
      </c>
      <c r="AE181" s="6">
        <v>2499988.6460764622</v>
      </c>
      <c r="AF181" s="6">
        <v>3307804.3413968459</v>
      </c>
      <c r="AG181" s="10" t="s">
        <v>646</v>
      </c>
      <c r="AH181" s="10" t="s">
        <v>648</v>
      </c>
      <c r="AI181" s="10" t="s">
        <v>598</v>
      </c>
      <c r="AJ181" s="10" t="s">
        <v>646</v>
      </c>
      <c r="AK181" s="10" t="s">
        <v>712</v>
      </c>
      <c r="AL181" s="10">
        <v>1</v>
      </c>
      <c r="AM181" s="10">
        <v>0</v>
      </c>
      <c r="AN181" s="10">
        <v>0</v>
      </c>
      <c r="AO181" s="10">
        <v>0</v>
      </c>
      <c r="AP181" s="10">
        <v>0</v>
      </c>
      <c r="AQ181" s="10">
        <v>59076</v>
      </c>
      <c r="AR181" s="10">
        <v>59076</v>
      </c>
      <c r="AS181" s="10">
        <v>1</v>
      </c>
      <c r="AT181" s="10">
        <v>1</v>
      </c>
      <c r="AU181" s="10">
        <v>1</v>
      </c>
      <c r="AV181" s="10"/>
      <c r="AW181" s="8" t="s">
        <v>821</v>
      </c>
      <c r="AX181" s="8">
        <v>2039</v>
      </c>
      <c r="AY181" s="10">
        <v>0</v>
      </c>
      <c r="AZ181" s="10">
        <v>0</v>
      </c>
      <c r="BA181" s="10">
        <v>0</v>
      </c>
      <c r="BB181" s="10"/>
      <c r="BC181" s="10">
        <v>0</v>
      </c>
      <c r="BD181" s="10" t="s">
        <v>814</v>
      </c>
      <c r="BE181" s="10">
        <v>0</v>
      </c>
      <c r="BF181" s="10" t="s">
        <v>814</v>
      </c>
      <c r="BG181" s="10">
        <v>3735572</v>
      </c>
      <c r="BH181" s="10" t="s">
        <v>814</v>
      </c>
      <c r="BI181" s="10">
        <v>4369228</v>
      </c>
      <c r="BJ181" s="10" t="s">
        <v>814</v>
      </c>
      <c r="BK181" s="10">
        <v>5247793</v>
      </c>
      <c r="BL181" s="10" t="s">
        <v>814</v>
      </c>
      <c r="BM181" s="10">
        <v>8393057</v>
      </c>
      <c r="BN181" s="10" t="s">
        <v>814</v>
      </c>
      <c r="BO181" s="10">
        <v>10895481</v>
      </c>
      <c r="BP181" s="10" t="s">
        <v>814</v>
      </c>
      <c r="BQ181" s="10">
        <v>10871353</v>
      </c>
      <c r="BR181" s="10" t="s">
        <v>814</v>
      </c>
      <c r="BS181" s="10">
        <v>10224640</v>
      </c>
      <c r="BT181" s="10" t="s">
        <v>814</v>
      </c>
      <c r="BU181" s="10">
        <v>9508511</v>
      </c>
      <c r="BV181" s="10" t="s">
        <v>814</v>
      </c>
      <c r="BW181" s="10">
        <v>9096145</v>
      </c>
      <c r="BX181" s="10" t="s">
        <v>814</v>
      </c>
      <c r="BY181" s="10">
        <v>6633378</v>
      </c>
      <c r="BZ181" s="10" t="s">
        <v>814</v>
      </c>
      <c r="CA181" s="10">
        <v>6257901</v>
      </c>
      <c r="CB181" s="10" t="s">
        <v>814</v>
      </c>
      <c r="CC181" s="10">
        <v>3223635</v>
      </c>
      <c r="CD181" s="10" t="s">
        <v>814</v>
      </c>
      <c r="CE181" s="10">
        <v>2103962</v>
      </c>
      <c r="CF181" s="10" t="s">
        <v>814</v>
      </c>
      <c r="CG181" s="10">
        <v>1703279</v>
      </c>
      <c r="CH181" s="10" t="s">
        <v>814</v>
      </c>
      <c r="CI181" s="10">
        <v>1086800</v>
      </c>
      <c r="CJ181" s="10" t="s">
        <v>814</v>
      </c>
      <c r="CK181" s="10">
        <v>936862</v>
      </c>
      <c r="CL181" s="10" t="s">
        <v>814</v>
      </c>
      <c r="CM181" s="10">
        <v>1438003</v>
      </c>
      <c r="CN181" s="10" t="s">
        <v>814</v>
      </c>
      <c r="CO181" s="10">
        <v>1139787</v>
      </c>
      <c r="CP181" s="10">
        <v>1</v>
      </c>
      <c r="CQ181" s="10"/>
      <c r="CR181" s="10">
        <v>3.3695500000000003E-2</v>
      </c>
      <c r="CS181" s="10">
        <v>0</v>
      </c>
      <c r="CT181" s="10">
        <v>0</v>
      </c>
      <c r="CU181" s="10">
        <v>1</v>
      </c>
      <c r="CV181" s="10">
        <v>0</v>
      </c>
      <c r="CW181" s="27">
        <v>0</v>
      </c>
    </row>
    <row r="182" spans="1:101" ht="14" x14ac:dyDescent="0.2">
      <c r="A182" s="28" t="s">
        <v>80</v>
      </c>
      <c r="B182" s="28" t="s">
        <v>255</v>
      </c>
      <c r="C182" s="28" t="s">
        <v>436</v>
      </c>
      <c r="D182" s="28" t="s">
        <v>436</v>
      </c>
      <c r="E182" s="28" t="s">
        <v>436</v>
      </c>
      <c r="F182" s="28">
        <v>325199</v>
      </c>
      <c r="G182" s="28" t="s">
        <v>598</v>
      </c>
      <c r="H182" s="3">
        <v>41555</v>
      </c>
      <c r="I182" s="28">
        <v>2014</v>
      </c>
      <c r="J182" s="28">
        <v>2016</v>
      </c>
      <c r="K182" s="28">
        <v>30</v>
      </c>
      <c r="L182" s="28">
        <v>0</v>
      </c>
      <c r="M182" s="28">
        <v>0</v>
      </c>
      <c r="N182" s="4">
        <v>0</v>
      </c>
      <c r="O182" s="4">
        <v>0</v>
      </c>
      <c r="P182" s="28"/>
      <c r="Q182" s="5">
        <v>240000000</v>
      </c>
      <c r="R182" s="5">
        <v>240000000</v>
      </c>
      <c r="S182" s="6">
        <v>585000000</v>
      </c>
      <c r="T182" s="6">
        <v>0</v>
      </c>
      <c r="U182" s="6">
        <v>666177000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64073848.072000012</v>
      </c>
      <c r="AC182" s="6">
        <v>46103217.68</v>
      </c>
      <c r="AD182" s="7">
        <v>0.71953252484841634</v>
      </c>
      <c r="AE182" s="6">
        <v>10039400</v>
      </c>
      <c r="AF182" s="6">
        <v>3755053.4866719916</v>
      </c>
      <c r="AG182" s="10" t="s">
        <v>646</v>
      </c>
      <c r="AH182" s="10" t="s">
        <v>648</v>
      </c>
      <c r="AI182" s="10" t="s">
        <v>598</v>
      </c>
      <c r="AJ182" s="10" t="s">
        <v>646</v>
      </c>
      <c r="AK182" s="10" t="s">
        <v>713</v>
      </c>
      <c r="AL182" s="10">
        <v>0</v>
      </c>
      <c r="AM182" s="10">
        <v>0</v>
      </c>
      <c r="AN182" s="10">
        <v>0</v>
      </c>
      <c r="AO182" s="10">
        <v>0</v>
      </c>
      <c r="AP182" s="10">
        <v>1</v>
      </c>
      <c r="AQ182" s="10">
        <v>59082</v>
      </c>
      <c r="AR182" s="10">
        <v>60000</v>
      </c>
      <c r="AS182" s="10">
        <v>1</v>
      </c>
      <c r="AT182" s="10">
        <v>1</v>
      </c>
      <c r="AU182" s="10">
        <v>1</v>
      </c>
      <c r="AV182" s="10" t="s">
        <v>699</v>
      </c>
      <c r="AW182" s="8" t="s">
        <v>863</v>
      </c>
      <c r="AX182" s="8">
        <v>7732</v>
      </c>
      <c r="AY182" s="10">
        <v>0</v>
      </c>
      <c r="AZ182" s="10">
        <v>11680999</v>
      </c>
      <c r="BA182" s="10">
        <v>12090034</v>
      </c>
      <c r="BB182" s="10" t="s">
        <v>814</v>
      </c>
      <c r="BC182" s="10">
        <v>12607715</v>
      </c>
      <c r="BD182" s="10" t="s">
        <v>814</v>
      </c>
      <c r="BE182" s="10">
        <v>20435156</v>
      </c>
      <c r="BF182" s="10" t="s">
        <v>814</v>
      </c>
      <c r="BG182" s="10">
        <v>27911399</v>
      </c>
      <c r="BH182" s="10" t="s">
        <v>814</v>
      </c>
      <c r="BI182" s="10">
        <v>26267852</v>
      </c>
      <c r="BJ182" s="10" t="s">
        <v>814</v>
      </c>
      <c r="BK182" s="10">
        <v>24850982</v>
      </c>
      <c r="BL182" s="10" t="s">
        <v>814</v>
      </c>
      <c r="BM182" s="10">
        <v>25418893</v>
      </c>
      <c r="BN182" s="10" t="s">
        <v>814</v>
      </c>
      <c r="BO182" s="10">
        <v>24089386</v>
      </c>
      <c r="BP182" s="10" t="s">
        <v>814</v>
      </c>
      <c r="BQ182" s="10">
        <v>23655426</v>
      </c>
      <c r="BR182" s="10" t="s">
        <v>814</v>
      </c>
      <c r="BS182" s="10">
        <v>24381479</v>
      </c>
      <c r="BT182" s="10" t="s">
        <v>814</v>
      </c>
      <c r="BU182" s="10">
        <v>25101902</v>
      </c>
      <c r="BV182" s="10" t="s">
        <v>814</v>
      </c>
      <c r="BW182" s="10">
        <v>23929995</v>
      </c>
      <c r="BX182" s="10" t="s">
        <v>814</v>
      </c>
      <c r="BY182" s="10">
        <v>17384867</v>
      </c>
      <c r="BZ182" s="10" t="s">
        <v>814</v>
      </c>
      <c r="CA182" s="10">
        <v>19044383</v>
      </c>
      <c r="CB182" s="10" t="s">
        <v>814</v>
      </c>
      <c r="CC182" s="10">
        <v>16335703</v>
      </c>
      <c r="CD182" s="10" t="s">
        <v>814</v>
      </c>
      <c r="CE182" s="10">
        <v>15895595</v>
      </c>
      <c r="CF182" s="10" t="s">
        <v>814</v>
      </c>
      <c r="CG182" s="10">
        <v>17414723</v>
      </c>
      <c r="CH182" s="10" t="s">
        <v>814</v>
      </c>
      <c r="CI182" s="10">
        <v>16802316</v>
      </c>
      <c r="CJ182" s="10" t="s">
        <v>814</v>
      </c>
      <c r="CK182" s="10">
        <v>17778691</v>
      </c>
      <c r="CL182" s="10" t="s">
        <v>814</v>
      </c>
      <c r="CM182" s="10">
        <v>20835112</v>
      </c>
      <c r="CN182" s="10" t="s">
        <v>814</v>
      </c>
      <c r="CO182" s="10">
        <v>24533513</v>
      </c>
      <c r="CP182" s="10">
        <v>1</v>
      </c>
      <c r="CQ182" s="10"/>
      <c r="CR182" s="10">
        <v>0.21775920000000001</v>
      </c>
      <c r="CS182" s="10">
        <v>0</v>
      </c>
      <c r="CT182" s="10">
        <v>0</v>
      </c>
      <c r="CU182" s="10">
        <v>0</v>
      </c>
      <c r="CV182" s="10">
        <v>0</v>
      </c>
      <c r="CW182" s="27">
        <v>0</v>
      </c>
    </row>
    <row r="183" spans="1:101" ht="14" x14ac:dyDescent="0.2">
      <c r="A183" s="28" t="s">
        <v>11</v>
      </c>
      <c r="B183" s="28" t="s">
        <v>254</v>
      </c>
      <c r="C183" s="28" t="s">
        <v>437</v>
      </c>
      <c r="D183" s="28" t="s">
        <v>346</v>
      </c>
      <c r="E183" s="28" t="s">
        <v>346</v>
      </c>
      <c r="F183" s="28">
        <v>325110</v>
      </c>
      <c r="G183" s="28" t="s">
        <v>598</v>
      </c>
      <c r="H183" s="3">
        <v>41639</v>
      </c>
      <c r="I183" s="28">
        <v>2017</v>
      </c>
      <c r="J183" s="28">
        <v>2019</v>
      </c>
      <c r="K183" s="28">
        <v>10</v>
      </c>
      <c r="L183" s="28">
        <v>0</v>
      </c>
      <c r="M183" s="28">
        <v>0</v>
      </c>
      <c r="N183" s="4">
        <v>0</v>
      </c>
      <c r="O183" s="4">
        <v>0</v>
      </c>
      <c r="P183" s="28"/>
      <c r="Q183" s="5">
        <v>30000000</v>
      </c>
      <c r="R183" s="5">
        <v>30000000</v>
      </c>
      <c r="S183" s="6">
        <v>424400000</v>
      </c>
      <c r="T183" s="6">
        <v>0</v>
      </c>
      <c r="U183" s="6">
        <v>715000000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76949600</v>
      </c>
      <c r="AC183" s="6">
        <v>58000800</v>
      </c>
      <c r="AD183" s="7">
        <v>0.75375050682524669</v>
      </c>
      <c r="AE183" s="6">
        <v>2499988.6460764622</v>
      </c>
      <c r="AF183" s="6">
        <v>2571500.5377433766</v>
      </c>
      <c r="AG183" s="10" t="s">
        <v>646</v>
      </c>
      <c r="AH183" s="10" t="s">
        <v>648</v>
      </c>
      <c r="AI183" s="10" t="s">
        <v>598</v>
      </c>
      <c r="AJ183" s="10" t="s">
        <v>646</v>
      </c>
      <c r="AK183" s="10" t="s">
        <v>712</v>
      </c>
      <c r="AL183" s="10">
        <v>1</v>
      </c>
      <c r="AM183" s="10">
        <v>0</v>
      </c>
      <c r="AN183" s="10">
        <v>0</v>
      </c>
      <c r="AO183" s="10">
        <v>0</v>
      </c>
      <c r="AP183" s="10">
        <v>0</v>
      </c>
      <c r="AQ183" s="10">
        <v>59076</v>
      </c>
      <c r="AR183" s="10">
        <v>59076</v>
      </c>
      <c r="AS183" s="10">
        <v>1</v>
      </c>
      <c r="AT183" s="10">
        <v>1</v>
      </c>
      <c r="AU183" s="10">
        <v>1</v>
      </c>
      <c r="AV183" s="10"/>
      <c r="AW183" s="8" t="s">
        <v>821</v>
      </c>
      <c r="AX183" s="8">
        <v>2039</v>
      </c>
      <c r="AY183" s="10">
        <v>0</v>
      </c>
      <c r="AZ183" s="10">
        <v>0</v>
      </c>
      <c r="BA183" s="10">
        <v>0</v>
      </c>
      <c r="BB183" s="10"/>
      <c r="BC183" s="10">
        <v>0</v>
      </c>
      <c r="BD183" s="10" t="s">
        <v>814</v>
      </c>
      <c r="BE183" s="10">
        <v>0</v>
      </c>
      <c r="BF183" s="10" t="s">
        <v>814</v>
      </c>
      <c r="BG183" s="10">
        <v>3735572</v>
      </c>
      <c r="BH183" s="10" t="s">
        <v>814</v>
      </c>
      <c r="BI183" s="10">
        <v>4369228</v>
      </c>
      <c r="BJ183" s="10" t="s">
        <v>814</v>
      </c>
      <c r="BK183" s="10">
        <v>5247793</v>
      </c>
      <c r="BL183" s="10" t="s">
        <v>814</v>
      </c>
      <c r="BM183" s="10">
        <v>8393057</v>
      </c>
      <c r="BN183" s="10" t="s">
        <v>814</v>
      </c>
      <c r="BO183" s="10">
        <v>10895481</v>
      </c>
      <c r="BP183" s="10" t="s">
        <v>814</v>
      </c>
      <c r="BQ183" s="10">
        <v>10871353</v>
      </c>
      <c r="BR183" s="10" t="s">
        <v>814</v>
      </c>
      <c r="BS183" s="10">
        <v>10224640</v>
      </c>
      <c r="BT183" s="10" t="s">
        <v>814</v>
      </c>
      <c r="BU183" s="10">
        <v>9508511</v>
      </c>
      <c r="BV183" s="10" t="s">
        <v>814</v>
      </c>
      <c r="BW183" s="10">
        <v>9096145</v>
      </c>
      <c r="BX183" s="10" t="s">
        <v>814</v>
      </c>
      <c r="BY183" s="10">
        <v>6633378</v>
      </c>
      <c r="BZ183" s="10" t="s">
        <v>814</v>
      </c>
      <c r="CA183" s="10">
        <v>6257901</v>
      </c>
      <c r="CB183" s="10" t="s">
        <v>814</v>
      </c>
      <c r="CC183" s="10">
        <v>3223635</v>
      </c>
      <c r="CD183" s="10" t="s">
        <v>814</v>
      </c>
      <c r="CE183" s="10">
        <v>2103962</v>
      </c>
      <c r="CF183" s="10" t="s">
        <v>814</v>
      </c>
      <c r="CG183" s="10">
        <v>1703279</v>
      </c>
      <c r="CH183" s="10" t="s">
        <v>814</v>
      </c>
      <c r="CI183" s="10">
        <v>1086800</v>
      </c>
      <c r="CJ183" s="10" t="s">
        <v>814</v>
      </c>
      <c r="CK183" s="10">
        <v>936862</v>
      </c>
      <c r="CL183" s="10" t="s">
        <v>814</v>
      </c>
      <c r="CM183" s="10">
        <v>1438003</v>
      </c>
      <c r="CN183" s="10" t="s">
        <v>814</v>
      </c>
      <c r="CO183" s="10">
        <v>1139787</v>
      </c>
      <c r="CP183" s="10">
        <v>1</v>
      </c>
      <c r="CQ183" s="10"/>
      <c r="CR183" s="10">
        <v>4.3102700000000001E-2</v>
      </c>
      <c r="CS183" s="10">
        <v>0</v>
      </c>
      <c r="CT183" s="10">
        <v>0</v>
      </c>
      <c r="CU183" s="10">
        <v>1</v>
      </c>
      <c r="CV183" s="10">
        <v>0</v>
      </c>
      <c r="CW183" s="27">
        <v>0</v>
      </c>
    </row>
    <row r="184" spans="1:101" ht="14" x14ac:dyDescent="0.2">
      <c r="A184" s="28" t="s">
        <v>124</v>
      </c>
      <c r="B184" s="28" t="s">
        <v>268</v>
      </c>
      <c r="C184" s="28" t="s">
        <v>438</v>
      </c>
      <c r="D184" s="28" t="s">
        <v>515</v>
      </c>
      <c r="E184" s="28" t="s">
        <v>515</v>
      </c>
      <c r="F184" s="28">
        <v>331210</v>
      </c>
      <c r="G184" s="28" t="s">
        <v>598</v>
      </c>
      <c r="H184" s="3">
        <v>41596</v>
      </c>
      <c r="I184" s="28">
        <v>2015</v>
      </c>
      <c r="J184" s="28">
        <v>2017</v>
      </c>
      <c r="K184" s="28">
        <v>200</v>
      </c>
      <c r="L184" s="28">
        <v>0</v>
      </c>
      <c r="M184" s="28">
        <v>0</v>
      </c>
      <c r="N184" s="4">
        <v>0</v>
      </c>
      <c r="O184" s="4">
        <v>0</v>
      </c>
      <c r="P184" s="28"/>
      <c r="Q184" s="5">
        <v>10000000</v>
      </c>
      <c r="R184" s="5">
        <v>10000000</v>
      </c>
      <c r="S184" s="6">
        <v>1153000000</v>
      </c>
      <c r="T184" s="6">
        <v>76700000</v>
      </c>
      <c r="U184" s="6">
        <v>1356200000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128679024.53119999</v>
      </c>
      <c r="AC184" s="6">
        <v>93078551.956</v>
      </c>
      <c r="AD184" s="7">
        <v>0.723338961381634</v>
      </c>
      <c r="AE184" s="6">
        <v>1204000</v>
      </c>
      <c r="AF184" s="6">
        <v>12161361</v>
      </c>
      <c r="AG184" s="10" t="s">
        <v>646</v>
      </c>
      <c r="AH184" s="10" t="s">
        <v>648</v>
      </c>
      <c r="AI184" s="10" t="s">
        <v>598</v>
      </c>
      <c r="AJ184" s="10" t="s">
        <v>646</v>
      </c>
      <c r="AK184" s="10" t="s">
        <v>714</v>
      </c>
      <c r="AL184" s="10">
        <v>0</v>
      </c>
      <c r="AM184" s="10">
        <v>0</v>
      </c>
      <c r="AN184" s="10">
        <v>0</v>
      </c>
      <c r="AO184" s="10">
        <v>1</v>
      </c>
      <c r="AP184" s="10">
        <v>0</v>
      </c>
      <c r="AQ184" s="10">
        <v>58082</v>
      </c>
      <c r="AR184" s="10">
        <v>58082</v>
      </c>
      <c r="AS184" s="10">
        <v>1</v>
      </c>
      <c r="AT184" s="10">
        <v>1</v>
      </c>
      <c r="AU184" s="10">
        <v>1</v>
      </c>
      <c r="AV184" s="10"/>
      <c r="AW184" s="8" t="s">
        <v>890</v>
      </c>
      <c r="AX184" s="8">
        <v>986</v>
      </c>
      <c r="AY184" s="10">
        <v>0</v>
      </c>
      <c r="AZ184" s="10">
        <v>0</v>
      </c>
      <c r="BA184" s="10">
        <v>0</v>
      </c>
      <c r="BB184" s="10"/>
      <c r="BC184" s="10">
        <v>0</v>
      </c>
      <c r="BD184" s="10"/>
      <c r="BE184" s="10">
        <v>0</v>
      </c>
      <c r="BF184" s="10"/>
      <c r="BG184" s="10">
        <v>0</v>
      </c>
      <c r="BH184" s="10"/>
      <c r="BI184" s="10">
        <v>0</v>
      </c>
      <c r="BJ184" s="10"/>
      <c r="BK184" s="10">
        <v>0</v>
      </c>
      <c r="BL184" s="10"/>
      <c r="BM184" s="10">
        <v>0</v>
      </c>
      <c r="BN184" s="10"/>
      <c r="BO184" s="10">
        <v>0</v>
      </c>
      <c r="BP184" s="10"/>
      <c r="BQ184" s="10">
        <v>0</v>
      </c>
      <c r="BR184" s="10"/>
      <c r="BS184" s="10">
        <v>0</v>
      </c>
      <c r="BT184" s="10"/>
      <c r="BU184" s="10">
        <v>0</v>
      </c>
      <c r="BV184" s="10"/>
      <c r="BW184" s="10">
        <v>0</v>
      </c>
      <c r="BX184" s="10"/>
      <c r="BY184" s="10">
        <v>0</v>
      </c>
      <c r="BZ184" s="10"/>
      <c r="CA184" s="10">
        <v>0</v>
      </c>
      <c r="CB184" s="10" t="s">
        <v>814</v>
      </c>
      <c r="CC184" s="10">
        <v>6926</v>
      </c>
      <c r="CD184" s="10" t="s">
        <v>814</v>
      </c>
      <c r="CE184" s="10">
        <v>28270</v>
      </c>
      <c r="CF184" s="10" t="s">
        <v>814</v>
      </c>
      <c r="CG184" s="10">
        <v>31405</v>
      </c>
      <c r="CH184" s="10" t="s">
        <v>814</v>
      </c>
      <c r="CI184" s="10">
        <v>19573</v>
      </c>
      <c r="CJ184" s="10" t="s">
        <v>814</v>
      </c>
      <c r="CK184" s="10">
        <v>14070</v>
      </c>
      <c r="CL184" s="10" t="s">
        <v>814</v>
      </c>
      <c r="CM184" s="10">
        <v>0</v>
      </c>
      <c r="CN184" s="10" t="s">
        <v>814</v>
      </c>
      <c r="CO184" s="10">
        <v>0</v>
      </c>
      <c r="CP184" s="10">
        <v>1</v>
      </c>
      <c r="CQ184" s="10"/>
      <c r="CR184" s="10">
        <v>1.29353E-2</v>
      </c>
      <c r="CS184" s="10">
        <v>0</v>
      </c>
      <c r="CT184" s="10">
        <v>0</v>
      </c>
      <c r="CU184" s="10">
        <v>0</v>
      </c>
      <c r="CV184" s="10">
        <v>0</v>
      </c>
      <c r="CW184" s="27">
        <v>1</v>
      </c>
    </row>
    <row r="185" spans="1:101" ht="14" x14ac:dyDescent="0.2">
      <c r="A185" s="28" t="s">
        <v>125</v>
      </c>
      <c r="B185" s="28" t="s">
        <v>269</v>
      </c>
      <c r="C185" s="28" t="s">
        <v>439</v>
      </c>
      <c r="D185" s="28" t="s">
        <v>516</v>
      </c>
      <c r="E185" s="28" t="s">
        <v>516</v>
      </c>
      <c r="F185" s="28">
        <v>331210</v>
      </c>
      <c r="G185" s="28" t="s">
        <v>598</v>
      </c>
      <c r="H185" s="3">
        <v>41596</v>
      </c>
      <c r="I185" s="28">
        <v>2014</v>
      </c>
      <c r="J185" s="28">
        <v>2016</v>
      </c>
      <c r="K185" s="28">
        <v>10</v>
      </c>
      <c r="L185" s="28">
        <v>0</v>
      </c>
      <c r="M185" s="28">
        <v>0</v>
      </c>
      <c r="N185" s="4">
        <v>0</v>
      </c>
      <c r="O185" s="4">
        <v>0</v>
      </c>
      <c r="P185" s="28"/>
      <c r="Q185" s="5">
        <v>30000000</v>
      </c>
      <c r="R185" s="5">
        <v>30000000</v>
      </c>
      <c r="S185" s="6">
        <v>120000000</v>
      </c>
      <c r="T185" s="6">
        <v>65435163</v>
      </c>
      <c r="U185" s="6">
        <v>177000000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15594085.577403471</v>
      </c>
      <c r="AC185" s="6">
        <v>9936477.0596013591</v>
      </c>
      <c r="AD185" s="7">
        <v>0.63719523727635297</v>
      </c>
      <c r="AE185" s="6">
        <v>2136434.2649003402</v>
      </c>
      <c r="AF185" s="6">
        <v>1447749</v>
      </c>
      <c r="AG185" s="10" t="s">
        <v>646</v>
      </c>
      <c r="AH185" s="10" t="s">
        <v>655</v>
      </c>
      <c r="AI185" s="10" t="s">
        <v>598</v>
      </c>
      <c r="AJ185" s="10" t="s">
        <v>646</v>
      </c>
      <c r="AK185" s="10" t="s">
        <v>674</v>
      </c>
      <c r="AL185" s="10">
        <v>0</v>
      </c>
      <c r="AM185" s="10">
        <v>1</v>
      </c>
      <c r="AN185" s="10">
        <v>0</v>
      </c>
      <c r="AO185" s="10">
        <v>0</v>
      </c>
      <c r="AP185" s="10">
        <v>0</v>
      </c>
      <c r="AQ185" s="10">
        <v>37089.800000000003</v>
      </c>
      <c r="AR185" s="10">
        <v>37089.800000000003</v>
      </c>
      <c r="AS185" s="10">
        <v>1</v>
      </c>
      <c r="AT185" s="10">
        <v>1</v>
      </c>
      <c r="AU185" s="10">
        <v>0</v>
      </c>
      <c r="AV185" s="10"/>
      <c r="AW185" s="8"/>
      <c r="AX185" s="8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>
        <v>0</v>
      </c>
      <c r="CQ185" s="10"/>
      <c r="CR185" s="10">
        <v>0.21500920000000001</v>
      </c>
      <c r="CS185" s="10">
        <v>0</v>
      </c>
      <c r="CT185" s="10">
        <v>0</v>
      </c>
      <c r="CU185" s="10">
        <v>0</v>
      </c>
      <c r="CV185" s="10">
        <v>0</v>
      </c>
      <c r="CW185" s="27">
        <v>1</v>
      </c>
    </row>
    <row r="186" spans="1:101" ht="14" x14ac:dyDescent="0.2">
      <c r="A186" s="28" t="s">
        <v>11</v>
      </c>
      <c r="B186" s="28" t="s">
        <v>254</v>
      </c>
      <c r="C186" s="28" t="s">
        <v>440</v>
      </c>
      <c r="D186" s="28" t="s">
        <v>517</v>
      </c>
      <c r="E186" s="28" t="s">
        <v>517</v>
      </c>
      <c r="F186" s="28">
        <v>324110</v>
      </c>
      <c r="G186" s="28" t="s">
        <v>598</v>
      </c>
      <c r="H186" s="3">
        <v>41737</v>
      </c>
      <c r="I186" s="28">
        <v>2015</v>
      </c>
      <c r="J186" s="28">
        <v>2015</v>
      </c>
      <c r="K186" s="28">
        <v>20</v>
      </c>
      <c r="L186" s="28">
        <v>0</v>
      </c>
      <c r="M186" s="28">
        <v>0</v>
      </c>
      <c r="N186" s="4">
        <v>0</v>
      </c>
      <c r="O186" s="4">
        <v>0</v>
      </c>
      <c r="P186" s="28"/>
      <c r="Q186" s="5">
        <v>30000000</v>
      </c>
      <c r="R186" s="5">
        <v>30000000</v>
      </c>
      <c r="S186" s="6">
        <v>600000000</v>
      </c>
      <c r="T186" s="6">
        <v>600000000</v>
      </c>
      <c r="U186" s="6">
        <v>600000000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52249600</v>
      </c>
      <c r="AC186" s="6">
        <v>40289600</v>
      </c>
      <c r="AD186" s="7">
        <v>0.77109872611464969</v>
      </c>
      <c r="AE186" s="6">
        <v>2506056.0769370948</v>
      </c>
      <c r="AF186" s="6">
        <v>3484774.1398717947</v>
      </c>
      <c r="AG186" s="10" t="s">
        <v>646</v>
      </c>
      <c r="AH186" s="10" t="s">
        <v>648</v>
      </c>
      <c r="AI186" s="10" t="s">
        <v>598</v>
      </c>
      <c r="AJ186" s="10" t="s">
        <v>646</v>
      </c>
      <c r="AK186" s="10" t="s">
        <v>715</v>
      </c>
      <c r="AL186" s="10">
        <v>1</v>
      </c>
      <c r="AM186" s="10">
        <v>0</v>
      </c>
      <c r="AN186" s="10">
        <v>0</v>
      </c>
      <c r="AO186" s="10">
        <v>0</v>
      </c>
      <c r="AP186" s="10">
        <v>0</v>
      </c>
      <c r="AQ186" s="10">
        <v>59082</v>
      </c>
      <c r="AR186" s="10">
        <v>59082</v>
      </c>
      <c r="AS186" s="10">
        <v>1</v>
      </c>
      <c r="AT186" s="10">
        <v>1</v>
      </c>
      <c r="AU186" s="10">
        <v>0</v>
      </c>
      <c r="AV186" s="10"/>
      <c r="AW186" s="8" t="s">
        <v>821</v>
      </c>
      <c r="AX186" s="8">
        <v>2039</v>
      </c>
      <c r="AY186" s="10">
        <v>0</v>
      </c>
      <c r="AZ186" s="10">
        <v>0</v>
      </c>
      <c r="BA186" s="10">
        <v>0</v>
      </c>
      <c r="BB186" s="10"/>
      <c r="BC186" s="10">
        <v>0</v>
      </c>
      <c r="BD186" s="10" t="s">
        <v>814</v>
      </c>
      <c r="BE186" s="10">
        <v>0</v>
      </c>
      <c r="BF186" s="10" t="s">
        <v>814</v>
      </c>
      <c r="BG186" s="10">
        <v>3735572</v>
      </c>
      <c r="BH186" s="10" t="s">
        <v>814</v>
      </c>
      <c r="BI186" s="10">
        <v>4369228</v>
      </c>
      <c r="BJ186" s="10" t="s">
        <v>814</v>
      </c>
      <c r="BK186" s="10">
        <v>5247793</v>
      </c>
      <c r="BL186" s="10" t="s">
        <v>814</v>
      </c>
      <c r="BM186" s="10">
        <v>8393057</v>
      </c>
      <c r="BN186" s="10" t="s">
        <v>814</v>
      </c>
      <c r="BO186" s="10">
        <v>10895481</v>
      </c>
      <c r="BP186" s="10" t="s">
        <v>814</v>
      </c>
      <c r="BQ186" s="10">
        <v>10871353</v>
      </c>
      <c r="BR186" s="10" t="s">
        <v>814</v>
      </c>
      <c r="BS186" s="10">
        <v>10224640</v>
      </c>
      <c r="BT186" s="10" t="s">
        <v>814</v>
      </c>
      <c r="BU186" s="10">
        <v>9508511</v>
      </c>
      <c r="BV186" s="10" t="s">
        <v>814</v>
      </c>
      <c r="BW186" s="10">
        <v>9096145</v>
      </c>
      <c r="BX186" s="10" t="s">
        <v>814</v>
      </c>
      <c r="BY186" s="10">
        <v>6633378</v>
      </c>
      <c r="BZ186" s="10" t="s">
        <v>814</v>
      </c>
      <c r="CA186" s="10">
        <v>6257901</v>
      </c>
      <c r="CB186" s="10" t="s">
        <v>814</v>
      </c>
      <c r="CC186" s="10">
        <v>3223635</v>
      </c>
      <c r="CD186" s="10" t="s">
        <v>814</v>
      </c>
      <c r="CE186" s="10">
        <v>2103962</v>
      </c>
      <c r="CF186" s="10" t="s">
        <v>814</v>
      </c>
      <c r="CG186" s="10">
        <v>1703279</v>
      </c>
      <c r="CH186" s="10" t="s">
        <v>814</v>
      </c>
      <c r="CI186" s="10">
        <v>1086800</v>
      </c>
      <c r="CJ186" s="10" t="s">
        <v>814</v>
      </c>
      <c r="CK186" s="10">
        <v>936862</v>
      </c>
      <c r="CL186" s="10" t="s">
        <v>814</v>
      </c>
      <c r="CM186" s="10">
        <v>1438003</v>
      </c>
      <c r="CN186" s="10" t="s">
        <v>814</v>
      </c>
      <c r="CO186" s="10">
        <v>1139787</v>
      </c>
      <c r="CP186" s="10">
        <v>1</v>
      </c>
      <c r="CQ186" s="10"/>
      <c r="CR186" s="10">
        <v>6.2201100000000002E-2</v>
      </c>
      <c r="CS186" s="10">
        <v>0</v>
      </c>
      <c r="CT186" s="10">
        <v>1</v>
      </c>
      <c r="CU186" s="10">
        <v>0</v>
      </c>
      <c r="CV186" s="10">
        <v>0</v>
      </c>
      <c r="CW186" s="27">
        <v>0</v>
      </c>
    </row>
    <row r="187" spans="1:101" ht="14" x14ac:dyDescent="0.2">
      <c r="A187" s="28" t="s">
        <v>126</v>
      </c>
      <c r="B187" s="28" t="s">
        <v>270</v>
      </c>
      <c r="C187" s="28" t="s">
        <v>441</v>
      </c>
      <c r="D187" s="28" t="s">
        <v>441</v>
      </c>
      <c r="E187" s="28" t="s">
        <v>441</v>
      </c>
      <c r="F187" s="28">
        <v>221115</v>
      </c>
      <c r="G187" s="28" t="s">
        <v>599</v>
      </c>
      <c r="H187" s="3">
        <v>41590</v>
      </c>
      <c r="I187" s="28">
        <v>2014</v>
      </c>
      <c r="J187" s="28">
        <v>2016</v>
      </c>
      <c r="K187" s="28">
        <v>6</v>
      </c>
      <c r="L187" s="28">
        <v>0</v>
      </c>
      <c r="M187" s="28">
        <v>0</v>
      </c>
      <c r="N187" s="4">
        <v>0</v>
      </c>
      <c r="O187" s="4">
        <v>0</v>
      </c>
      <c r="P187" s="28"/>
      <c r="Q187" s="5">
        <v>10000000</v>
      </c>
      <c r="R187" s="5">
        <v>10000000</v>
      </c>
      <c r="S187" s="6">
        <v>0</v>
      </c>
      <c r="T187" s="6">
        <v>0</v>
      </c>
      <c r="U187" s="6">
        <v>431424000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35006755.399999999</v>
      </c>
      <c r="AC187" s="6">
        <v>28298458.061999999</v>
      </c>
      <c r="AD187" s="7">
        <v>0.80837134829125012</v>
      </c>
      <c r="AE187" s="6">
        <v>435804.53082328301</v>
      </c>
      <c r="AF187" s="6">
        <v>506715.35127166135</v>
      </c>
      <c r="AG187" s="10" t="s">
        <v>646</v>
      </c>
      <c r="AH187" s="10" t="s">
        <v>655</v>
      </c>
      <c r="AI187" s="10" t="s">
        <v>647</v>
      </c>
      <c r="AJ187" s="10" t="s">
        <v>646</v>
      </c>
      <c r="AK187" s="10" t="s">
        <v>716</v>
      </c>
      <c r="AL187" s="10">
        <v>0</v>
      </c>
      <c r="AM187" s="10">
        <v>0</v>
      </c>
      <c r="AN187" s="10">
        <v>1</v>
      </c>
      <c r="AO187" s="10">
        <v>0</v>
      </c>
      <c r="AP187" s="10">
        <v>0</v>
      </c>
      <c r="AQ187" s="10">
        <v>44216</v>
      </c>
      <c r="AR187" s="10">
        <v>45000</v>
      </c>
      <c r="AS187" s="10">
        <v>1</v>
      </c>
      <c r="AT187" s="10">
        <v>1</v>
      </c>
      <c r="AU187" s="10">
        <v>0</v>
      </c>
      <c r="AV187" s="10"/>
      <c r="AW187" s="8"/>
      <c r="AX187" s="8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>
        <v>0</v>
      </c>
      <c r="CQ187" s="10"/>
      <c r="CR187" s="10">
        <v>1.54003E-2</v>
      </c>
      <c r="CS187" s="10">
        <v>1</v>
      </c>
      <c r="CT187" s="10">
        <v>0</v>
      </c>
      <c r="CU187" s="10">
        <v>0</v>
      </c>
      <c r="CV187" s="10">
        <v>0</v>
      </c>
    </row>
    <row r="188" spans="1:101" ht="14" x14ac:dyDescent="0.2">
      <c r="A188" s="28" t="s">
        <v>80</v>
      </c>
      <c r="B188" s="28" t="s">
        <v>255</v>
      </c>
      <c r="C188" s="28" t="s">
        <v>442</v>
      </c>
      <c r="D188" s="28" t="s">
        <v>518</v>
      </c>
      <c r="E188" s="28" t="s">
        <v>518</v>
      </c>
      <c r="F188" s="28">
        <v>325120</v>
      </c>
      <c r="G188" s="28" t="s">
        <v>598</v>
      </c>
      <c r="H188" s="3">
        <v>41590</v>
      </c>
      <c r="I188" s="28">
        <v>2014</v>
      </c>
      <c r="J188" s="28">
        <v>2016</v>
      </c>
      <c r="K188" s="28">
        <v>15</v>
      </c>
      <c r="L188" s="28">
        <v>0</v>
      </c>
      <c r="M188" s="28">
        <v>0</v>
      </c>
      <c r="N188" s="4">
        <v>0</v>
      </c>
      <c r="O188" s="4">
        <v>0</v>
      </c>
      <c r="P188" s="28"/>
      <c r="Q188" s="5">
        <v>30000000</v>
      </c>
      <c r="R188" s="5">
        <v>30000000</v>
      </c>
      <c r="S188" s="6">
        <v>230000000</v>
      </c>
      <c r="T188" s="6">
        <v>56507332</v>
      </c>
      <c r="U188" s="6">
        <v>230000000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18818414.160000004</v>
      </c>
      <c r="AC188" s="6">
        <v>13946776.479999999</v>
      </c>
      <c r="AD188" s="7">
        <v>0.74112389925209277</v>
      </c>
      <c r="AE188" s="6">
        <v>5131908.5466455212</v>
      </c>
      <c r="AF188" s="6">
        <v>1117005.1133861989</v>
      </c>
      <c r="AG188" s="10" t="s">
        <v>646</v>
      </c>
      <c r="AH188" s="10" t="s">
        <v>648</v>
      </c>
      <c r="AI188" s="10" t="s">
        <v>598</v>
      </c>
      <c r="AJ188" s="10" t="s">
        <v>646</v>
      </c>
      <c r="AK188" s="10" t="s">
        <v>717</v>
      </c>
      <c r="AL188" s="10">
        <v>1</v>
      </c>
      <c r="AM188" s="10">
        <v>0</v>
      </c>
      <c r="AN188" s="10">
        <v>0</v>
      </c>
      <c r="AO188" s="10">
        <v>0</v>
      </c>
      <c r="AP188" s="10">
        <v>0</v>
      </c>
      <c r="AQ188" s="10">
        <v>59020</v>
      </c>
      <c r="AR188" s="10">
        <v>60000</v>
      </c>
      <c r="AS188" s="10">
        <v>1</v>
      </c>
      <c r="AT188" s="10">
        <v>1</v>
      </c>
      <c r="AU188" s="10">
        <v>0</v>
      </c>
      <c r="AV188" s="10"/>
      <c r="AW188" s="8" t="s">
        <v>863</v>
      </c>
      <c r="AX188" s="8">
        <v>7732</v>
      </c>
      <c r="AY188" s="10">
        <v>0</v>
      </c>
      <c r="AZ188" s="10">
        <v>11680999</v>
      </c>
      <c r="BA188" s="10">
        <v>12090034</v>
      </c>
      <c r="BB188" s="10" t="s">
        <v>814</v>
      </c>
      <c r="BC188" s="10">
        <v>12607715</v>
      </c>
      <c r="BD188" s="10" t="s">
        <v>814</v>
      </c>
      <c r="BE188" s="10">
        <v>20435156</v>
      </c>
      <c r="BF188" s="10" t="s">
        <v>814</v>
      </c>
      <c r="BG188" s="10">
        <v>27911399</v>
      </c>
      <c r="BH188" s="10" t="s">
        <v>814</v>
      </c>
      <c r="BI188" s="10">
        <v>26267852</v>
      </c>
      <c r="BJ188" s="10" t="s">
        <v>814</v>
      </c>
      <c r="BK188" s="10">
        <v>24850982</v>
      </c>
      <c r="BL188" s="10" t="s">
        <v>814</v>
      </c>
      <c r="BM188" s="10">
        <v>25418893</v>
      </c>
      <c r="BN188" s="10" t="s">
        <v>814</v>
      </c>
      <c r="BO188" s="10">
        <v>24089386</v>
      </c>
      <c r="BP188" s="10" t="s">
        <v>814</v>
      </c>
      <c r="BQ188" s="10">
        <v>23655426</v>
      </c>
      <c r="BR188" s="10" t="s">
        <v>814</v>
      </c>
      <c r="BS188" s="10">
        <v>24381479</v>
      </c>
      <c r="BT188" s="10" t="s">
        <v>814</v>
      </c>
      <c r="BU188" s="10">
        <v>25101902</v>
      </c>
      <c r="BV188" s="10" t="s">
        <v>814</v>
      </c>
      <c r="BW188" s="10">
        <v>23929995</v>
      </c>
      <c r="BX188" s="10" t="s">
        <v>814</v>
      </c>
      <c r="BY188" s="10">
        <v>17384867</v>
      </c>
      <c r="BZ188" s="10" t="s">
        <v>814</v>
      </c>
      <c r="CA188" s="10">
        <v>19044383</v>
      </c>
      <c r="CB188" s="10" t="s">
        <v>814</v>
      </c>
      <c r="CC188" s="10">
        <v>16335703</v>
      </c>
      <c r="CD188" s="10" t="s">
        <v>814</v>
      </c>
      <c r="CE188" s="10">
        <v>15895595</v>
      </c>
      <c r="CF188" s="10" t="s">
        <v>814</v>
      </c>
      <c r="CG188" s="10">
        <v>17414723</v>
      </c>
      <c r="CH188" s="10" t="s">
        <v>814</v>
      </c>
      <c r="CI188" s="10">
        <v>16802316</v>
      </c>
      <c r="CJ188" s="10" t="s">
        <v>814</v>
      </c>
      <c r="CK188" s="10">
        <v>17778691</v>
      </c>
      <c r="CL188" s="10" t="s">
        <v>814</v>
      </c>
      <c r="CM188" s="10">
        <v>20835112</v>
      </c>
      <c r="CN188" s="10" t="s">
        <v>814</v>
      </c>
      <c r="CO188" s="10">
        <v>24533513</v>
      </c>
      <c r="CP188" s="10">
        <v>1</v>
      </c>
      <c r="CQ188" s="10"/>
      <c r="CR188" s="10">
        <v>0.36796380000000001</v>
      </c>
      <c r="CS188" s="10">
        <v>0</v>
      </c>
      <c r="CT188" s="10">
        <v>0</v>
      </c>
      <c r="CU188" s="10">
        <v>0</v>
      </c>
      <c r="CV188" s="10">
        <v>1</v>
      </c>
      <c r="CW188" s="27">
        <v>0</v>
      </c>
    </row>
    <row r="189" spans="1:101" ht="14" x14ac:dyDescent="0.2">
      <c r="A189" s="28" t="s">
        <v>127</v>
      </c>
      <c r="B189" s="28" t="s">
        <v>257</v>
      </c>
      <c r="C189" s="28" t="s">
        <v>443</v>
      </c>
      <c r="D189" s="28" t="s">
        <v>519</v>
      </c>
      <c r="E189" s="28" t="s">
        <v>519</v>
      </c>
      <c r="F189" s="28">
        <v>221115</v>
      </c>
      <c r="G189" s="28" t="s">
        <v>599</v>
      </c>
      <c r="H189" s="3">
        <v>41570</v>
      </c>
      <c r="I189" s="28">
        <v>2014</v>
      </c>
      <c r="J189" s="28">
        <v>2016</v>
      </c>
      <c r="K189" s="28">
        <v>10</v>
      </c>
      <c r="L189" s="28">
        <v>0</v>
      </c>
      <c r="M189" s="28">
        <v>0</v>
      </c>
      <c r="N189" s="4">
        <v>0</v>
      </c>
      <c r="O189" s="4">
        <v>0</v>
      </c>
      <c r="P189" s="28"/>
      <c r="Q189" s="5">
        <v>20000000</v>
      </c>
      <c r="R189" s="5">
        <v>20000000</v>
      </c>
      <c r="S189" s="6">
        <v>405000000</v>
      </c>
      <c r="T189" s="6">
        <v>400000</v>
      </c>
      <c r="U189" s="6">
        <v>365033000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30386241.299999993</v>
      </c>
      <c r="AC189" s="6">
        <v>23023643.829999998</v>
      </c>
      <c r="AD189" s="7">
        <v>0.75769963131307072</v>
      </c>
      <c r="AE189" s="6">
        <v>1391516.2212252188</v>
      </c>
      <c r="AF189" s="6">
        <v>495939</v>
      </c>
      <c r="AG189" s="10" t="s">
        <v>646</v>
      </c>
      <c r="AH189" s="10" t="s">
        <v>648</v>
      </c>
      <c r="AI189" s="10" t="s">
        <v>647</v>
      </c>
      <c r="AJ189" s="10" t="s">
        <v>646</v>
      </c>
      <c r="AK189" s="10" t="s">
        <v>692</v>
      </c>
      <c r="AL189" s="10">
        <v>0</v>
      </c>
      <c r="AM189" s="10">
        <v>0</v>
      </c>
      <c r="AN189" s="10">
        <v>1</v>
      </c>
      <c r="AO189" s="10">
        <v>0</v>
      </c>
      <c r="AP189" s="10">
        <v>0</v>
      </c>
      <c r="AQ189" s="10">
        <v>44215.6</v>
      </c>
      <c r="AR189" s="10">
        <v>44220</v>
      </c>
      <c r="AS189" s="10">
        <v>1</v>
      </c>
      <c r="AT189" s="10">
        <v>1</v>
      </c>
      <c r="AU189" s="10">
        <v>1</v>
      </c>
      <c r="AV189" s="10"/>
      <c r="AW189" s="8"/>
      <c r="AX189" s="8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>
        <v>0</v>
      </c>
      <c r="CQ189" s="10"/>
      <c r="CR189" s="10">
        <v>6.0438600000000002E-2</v>
      </c>
      <c r="CS189" s="10">
        <v>1</v>
      </c>
      <c r="CT189" s="10">
        <v>0</v>
      </c>
      <c r="CU189" s="10">
        <v>0</v>
      </c>
      <c r="CV189" s="10">
        <v>0</v>
      </c>
    </row>
    <row r="190" spans="1:101" ht="14" x14ac:dyDescent="0.2">
      <c r="A190" s="28" t="s">
        <v>128</v>
      </c>
      <c r="B190" s="28" t="s">
        <v>271</v>
      </c>
      <c r="C190" s="28" t="s">
        <v>444</v>
      </c>
      <c r="D190" s="28" t="s">
        <v>520</v>
      </c>
      <c r="E190" s="28" t="s">
        <v>520</v>
      </c>
      <c r="F190" s="28">
        <v>221115</v>
      </c>
      <c r="G190" s="28" t="s">
        <v>599</v>
      </c>
      <c r="H190" s="3">
        <v>41589</v>
      </c>
      <c r="I190" s="28">
        <v>2014</v>
      </c>
      <c r="J190" s="28">
        <v>2016</v>
      </c>
      <c r="K190" s="28">
        <v>4</v>
      </c>
      <c r="L190" s="28">
        <v>0</v>
      </c>
      <c r="M190" s="28">
        <v>0</v>
      </c>
      <c r="N190" s="4">
        <v>0</v>
      </c>
      <c r="O190" s="4">
        <v>0</v>
      </c>
      <c r="P190" s="28"/>
      <c r="Q190" s="5">
        <v>5000000</v>
      </c>
      <c r="R190" s="5">
        <v>5000000</v>
      </c>
      <c r="S190" s="6">
        <v>0</v>
      </c>
      <c r="T190" s="6">
        <v>0</v>
      </c>
      <c r="U190" s="6">
        <v>268214400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24329689.195</v>
      </c>
      <c r="AC190" s="6">
        <v>19830042.524999999</v>
      </c>
      <c r="AD190" s="7">
        <v>0.81505531641050621</v>
      </c>
      <c r="AE190" s="6">
        <v>290713.57378584996</v>
      </c>
      <c r="AF190" s="6">
        <v>350367</v>
      </c>
      <c r="AG190" s="10" t="s">
        <v>646</v>
      </c>
      <c r="AH190" s="10" t="s">
        <v>655</v>
      </c>
      <c r="AI190" s="10" t="s">
        <v>647</v>
      </c>
      <c r="AJ190" s="10" t="s">
        <v>646</v>
      </c>
      <c r="AK190" s="10" t="s">
        <v>718</v>
      </c>
      <c r="AL190" s="10">
        <v>0</v>
      </c>
      <c r="AM190" s="10">
        <v>0</v>
      </c>
      <c r="AN190" s="10">
        <v>1</v>
      </c>
      <c r="AO190" s="10">
        <v>0</v>
      </c>
      <c r="AP190" s="10">
        <v>0</v>
      </c>
      <c r="AQ190" s="10">
        <v>44216</v>
      </c>
      <c r="AR190" s="10">
        <v>45000</v>
      </c>
      <c r="AS190" s="10">
        <v>1</v>
      </c>
      <c r="AT190" s="10">
        <v>1</v>
      </c>
      <c r="AU190" s="10">
        <v>0</v>
      </c>
      <c r="AV190" s="10"/>
      <c r="AW190" s="8"/>
      <c r="AX190" s="8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>
        <v>0</v>
      </c>
      <c r="CQ190" s="10"/>
      <c r="CR190" s="10">
        <v>1.4660299999999999E-2</v>
      </c>
      <c r="CS190" s="10">
        <v>1</v>
      </c>
      <c r="CT190" s="10">
        <v>0</v>
      </c>
      <c r="CU190" s="10">
        <v>0</v>
      </c>
      <c r="CV190" s="10">
        <v>0</v>
      </c>
    </row>
    <row r="191" spans="1:101" ht="14" x14ac:dyDescent="0.2">
      <c r="A191" s="28" t="s">
        <v>129</v>
      </c>
      <c r="B191" s="28" t="s">
        <v>271</v>
      </c>
      <c r="C191" s="28" t="s">
        <v>444</v>
      </c>
      <c r="D191" s="28" t="s">
        <v>520</v>
      </c>
      <c r="E191" s="28" t="s">
        <v>520</v>
      </c>
      <c r="F191" s="28">
        <v>221115</v>
      </c>
      <c r="G191" s="28" t="s">
        <v>599</v>
      </c>
      <c r="H191" s="3">
        <v>41590</v>
      </c>
      <c r="I191" s="28">
        <v>2014</v>
      </c>
      <c r="J191" s="28">
        <v>2016</v>
      </c>
      <c r="K191" s="28">
        <v>2</v>
      </c>
      <c r="L191" s="28">
        <v>0</v>
      </c>
      <c r="M191" s="28">
        <v>0</v>
      </c>
      <c r="N191" s="4">
        <v>0</v>
      </c>
      <c r="O191" s="4">
        <v>0</v>
      </c>
      <c r="P191" s="28"/>
      <c r="Q191" s="5">
        <v>10000000</v>
      </c>
      <c r="R191" s="5">
        <v>10000000</v>
      </c>
      <c r="S191" s="6">
        <v>0</v>
      </c>
      <c r="T191" s="6">
        <v>0</v>
      </c>
      <c r="U191" s="6">
        <v>171849600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14105501.560000001</v>
      </c>
      <c r="AC191" s="6">
        <v>10807678.6</v>
      </c>
      <c r="AD191" s="7">
        <v>0.76620307005942434</v>
      </c>
      <c r="AE191" s="6">
        <v>327490.5392443969</v>
      </c>
      <c r="AF191" s="6">
        <v>270758</v>
      </c>
      <c r="AG191" s="10" t="s">
        <v>645</v>
      </c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8"/>
      <c r="AX191" s="8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>
        <v>0</v>
      </c>
      <c r="CQ191" s="10"/>
      <c r="CR191" s="10">
        <v>3.0301700000000001E-2</v>
      </c>
      <c r="CS191" s="10">
        <v>1</v>
      </c>
      <c r="CT191" s="10">
        <v>0</v>
      </c>
      <c r="CU191" s="10">
        <v>0</v>
      </c>
      <c r="CV191" s="10">
        <v>0</v>
      </c>
    </row>
    <row r="192" spans="1:101" ht="14" x14ac:dyDescent="0.2">
      <c r="A192" s="28" t="s">
        <v>130</v>
      </c>
      <c r="B192" s="28" t="s">
        <v>272</v>
      </c>
      <c r="C192" s="28" t="s">
        <v>445</v>
      </c>
      <c r="D192" s="28" t="s">
        <v>521</v>
      </c>
      <c r="E192" s="28" t="s">
        <v>521</v>
      </c>
      <c r="F192" s="28">
        <v>221119</v>
      </c>
      <c r="G192" s="28" t="s">
        <v>599</v>
      </c>
      <c r="H192" s="3">
        <v>41569</v>
      </c>
      <c r="I192" s="28">
        <v>2014</v>
      </c>
      <c r="J192" s="28">
        <v>2016</v>
      </c>
      <c r="K192" s="28">
        <v>2</v>
      </c>
      <c r="L192" s="28">
        <v>0</v>
      </c>
      <c r="M192" s="28">
        <v>0</v>
      </c>
      <c r="N192" s="4">
        <v>0</v>
      </c>
      <c r="O192" s="4">
        <v>0</v>
      </c>
      <c r="P192" s="28"/>
      <c r="Q192" s="5">
        <v>10000000</v>
      </c>
      <c r="R192" s="5">
        <v>10000000</v>
      </c>
      <c r="S192" s="6">
        <v>112500000</v>
      </c>
      <c r="T192" s="6">
        <v>0</v>
      </c>
      <c r="U192" s="6">
        <v>126000000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11925132.1008</v>
      </c>
      <c r="AC192" s="6">
        <v>8571559.566399999</v>
      </c>
      <c r="AD192" s="7">
        <v>0.71878109977708116</v>
      </c>
      <c r="AE192" s="6">
        <v>234467.93471194166</v>
      </c>
      <c r="AF192" s="6">
        <v>302239</v>
      </c>
      <c r="AG192" s="10" t="s">
        <v>646</v>
      </c>
      <c r="AH192" s="10" t="s">
        <v>655</v>
      </c>
      <c r="AI192" s="10" t="s">
        <v>647</v>
      </c>
      <c r="AJ192" s="10" t="s">
        <v>646</v>
      </c>
      <c r="AK192" s="10" t="s">
        <v>719</v>
      </c>
      <c r="AL192" s="10">
        <v>0</v>
      </c>
      <c r="AM192" s="10">
        <v>0</v>
      </c>
      <c r="AN192" s="10">
        <v>1</v>
      </c>
      <c r="AO192" s="10">
        <v>0</v>
      </c>
      <c r="AP192" s="10">
        <v>0</v>
      </c>
      <c r="AQ192" s="10">
        <v>44216</v>
      </c>
      <c r="AR192" s="10">
        <v>45000</v>
      </c>
      <c r="AS192" s="10">
        <v>1</v>
      </c>
      <c r="AT192" s="10">
        <v>1</v>
      </c>
      <c r="AU192" s="10">
        <v>1</v>
      </c>
      <c r="AV192" s="10"/>
      <c r="AW192" s="8" t="s">
        <v>891</v>
      </c>
      <c r="AX192" s="8">
        <v>187</v>
      </c>
      <c r="AY192" s="10">
        <v>0</v>
      </c>
      <c r="AZ192" s="10">
        <v>0</v>
      </c>
      <c r="BA192" s="10">
        <v>0</v>
      </c>
      <c r="BB192" s="10"/>
      <c r="BC192" s="10">
        <v>0</v>
      </c>
      <c r="BD192" s="10"/>
      <c r="BE192" s="10">
        <v>0</v>
      </c>
      <c r="BF192" s="10"/>
      <c r="BG192" s="10">
        <v>0</v>
      </c>
      <c r="BH192" s="10"/>
      <c r="BI192" s="10">
        <v>0</v>
      </c>
      <c r="BJ192" s="10"/>
      <c r="BK192" s="10">
        <v>0</v>
      </c>
      <c r="BL192" s="10"/>
      <c r="BM192" s="10">
        <v>0</v>
      </c>
      <c r="BN192" s="10"/>
      <c r="BO192" s="10">
        <v>0</v>
      </c>
      <c r="BP192" s="10"/>
      <c r="BQ192" s="10">
        <v>0</v>
      </c>
      <c r="BR192" s="10"/>
      <c r="BS192" s="10">
        <v>0</v>
      </c>
      <c r="BT192" s="10"/>
      <c r="BU192" s="10">
        <v>0</v>
      </c>
      <c r="BV192" s="10"/>
      <c r="BW192" s="10">
        <v>0</v>
      </c>
      <c r="BX192" s="10"/>
      <c r="BY192" s="10">
        <v>0</v>
      </c>
      <c r="BZ192" s="10"/>
      <c r="CA192" s="10">
        <v>0</v>
      </c>
      <c r="CB192" s="10"/>
      <c r="CC192" s="10">
        <v>0</v>
      </c>
      <c r="CD192" s="10"/>
      <c r="CE192" s="10">
        <v>0</v>
      </c>
      <c r="CF192" s="10"/>
      <c r="CG192" s="10">
        <v>0</v>
      </c>
      <c r="CH192" s="10"/>
      <c r="CI192" s="10">
        <v>0</v>
      </c>
      <c r="CJ192" s="10"/>
      <c r="CK192" s="10">
        <v>0</v>
      </c>
      <c r="CL192" s="10"/>
      <c r="CM192" s="10">
        <v>0</v>
      </c>
      <c r="CN192" s="10" t="s">
        <v>814</v>
      </c>
      <c r="CO192" s="10">
        <v>0</v>
      </c>
      <c r="CP192" s="10">
        <v>0</v>
      </c>
      <c r="CQ192" s="10"/>
      <c r="CR192" s="10">
        <v>2.7354199999999999E-2</v>
      </c>
      <c r="CS192" s="10">
        <v>1</v>
      </c>
      <c r="CT192" s="10">
        <v>0</v>
      </c>
      <c r="CU192" s="10">
        <v>0</v>
      </c>
      <c r="CV192" s="10">
        <v>0</v>
      </c>
    </row>
    <row r="193" spans="1:101" ht="14" x14ac:dyDescent="0.2">
      <c r="A193" s="28" t="s">
        <v>131</v>
      </c>
      <c r="B193" s="28" t="s">
        <v>273</v>
      </c>
      <c r="C193" s="28" t="s">
        <v>446</v>
      </c>
      <c r="D193" s="28" t="s">
        <v>522</v>
      </c>
      <c r="E193" s="28" t="s">
        <v>522</v>
      </c>
      <c r="F193" s="28">
        <v>221119</v>
      </c>
      <c r="G193" s="28" t="s">
        <v>599</v>
      </c>
      <c r="H193" s="3">
        <v>41554</v>
      </c>
      <c r="I193" s="28">
        <v>2014</v>
      </c>
      <c r="J193" s="28">
        <v>2016</v>
      </c>
      <c r="K193" s="28">
        <v>2</v>
      </c>
      <c r="L193" s="28">
        <v>0</v>
      </c>
      <c r="M193" s="28">
        <v>0</v>
      </c>
      <c r="N193" s="4">
        <v>0</v>
      </c>
      <c r="O193" s="4">
        <v>0</v>
      </c>
      <c r="P193" s="28"/>
      <c r="Q193" s="5">
        <v>20000000</v>
      </c>
      <c r="R193" s="5">
        <v>20000000</v>
      </c>
      <c r="S193" s="6">
        <v>50000000</v>
      </c>
      <c r="T193" s="6">
        <v>0</v>
      </c>
      <c r="U193" s="6">
        <v>50000000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3507853.4400000009</v>
      </c>
      <c r="AC193" s="6">
        <v>951510.14400000009</v>
      </c>
      <c r="AD193" s="7">
        <v>0.27125139640953755</v>
      </c>
      <c r="AE193" s="6">
        <v>343838.42440226401</v>
      </c>
      <c r="AF193" s="6">
        <v>91914.082994340104</v>
      </c>
      <c r="AG193" s="10" t="s">
        <v>646</v>
      </c>
      <c r="AH193" s="10" t="s">
        <v>655</v>
      </c>
      <c r="AI193" s="10" t="s">
        <v>647</v>
      </c>
      <c r="AJ193" s="10" t="s">
        <v>646</v>
      </c>
      <c r="AK193" s="10" t="s">
        <v>720</v>
      </c>
      <c r="AL193" s="10">
        <v>1</v>
      </c>
      <c r="AM193" s="10">
        <v>0</v>
      </c>
      <c r="AN193" s="10">
        <v>0</v>
      </c>
      <c r="AO193" s="10">
        <v>0</v>
      </c>
      <c r="AP193" s="10">
        <v>0</v>
      </c>
      <c r="AQ193" s="10">
        <v>41507</v>
      </c>
      <c r="AR193" s="10">
        <v>41507</v>
      </c>
      <c r="AS193" s="10">
        <v>1</v>
      </c>
      <c r="AT193" s="10">
        <v>1</v>
      </c>
      <c r="AU193" s="10">
        <v>1</v>
      </c>
      <c r="AV193" s="10"/>
      <c r="AW193" s="8" t="s">
        <v>892</v>
      </c>
      <c r="AX193" s="8">
        <v>356</v>
      </c>
      <c r="AY193" s="10">
        <v>0</v>
      </c>
      <c r="AZ193" s="10">
        <v>0</v>
      </c>
      <c r="BA193" s="10">
        <v>0</v>
      </c>
      <c r="BB193" s="10"/>
      <c r="BC193" s="10">
        <v>0</v>
      </c>
      <c r="BD193" s="10"/>
      <c r="BE193" s="10">
        <v>0</v>
      </c>
      <c r="BF193" s="10"/>
      <c r="BG193" s="10">
        <v>0</v>
      </c>
      <c r="BH193" s="10"/>
      <c r="BI193" s="10">
        <v>0</v>
      </c>
      <c r="BJ193" s="10"/>
      <c r="BK193" s="10">
        <v>0</v>
      </c>
      <c r="BL193" s="10"/>
      <c r="BM193" s="10">
        <v>0</v>
      </c>
      <c r="BN193" s="10"/>
      <c r="BO193" s="10">
        <v>0</v>
      </c>
      <c r="BP193" s="10"/>
      <c r="BQ193" s="10">
        <v>0</v>
      </c>
      <c r="BR193" s="10"/>
      <c r="BS193" s="10">
        <v>0</v>
      </c>
      <c r="BT193" s="10"/>
      <c r="BU193" s="10">
        <v>0</v>
      </c>
      <c r="BV193" s="10"/>
      <c r="BW193" s="10">
        <v>0</v>
      </c>
      <c r="BX193" s="10"/>
      <c r="BY193" s="10">
        <v>0</v>
      </c>
      <c r="BZ193" s="10"/>
      <c r="CA193" s="10">
        <v>0</v>
      </c>
      <c r="CB193" s="10" t="s">
        <v>814</v>
      </c>
      <c r="CC193" s="10">
        <v>553080</v>
      </c>
      <c r="CD193" s="10" t="s">
        <v>814</v>
      </c>
      <c r="CE193" s="10">
        <v>1013859</v>
      </c>
      <c r="CF193" s="10" t="s">
        <v>814</v>
      </c>
      <c r="CG193" s="10">
        <v>939988</v>
      </c>
      <c r="CH193" s="10" t="s">
        <v>814</v>
      </c>
      <c r="CI193" s="10">
        <v>596642</v>
      </c>
      <c r="CJ193" s="10" t="s">
        <v>814</v>
      </c>
      <c r="CK193" s="10">
        <v>584009</v>
      </c>
      <c r="CL193" s="10" t="s">
        <v>814</v>
      </c>
      <c r="CM193" s="10">
        <v>368657</v>
      </c>
      <c r="CN193" s="10" t="s">
        <v>814</v>
      </c>
      <c r="CO193" s="10">
        <v>278817</v>
      </c>
      <c r="CP193" s="10">
        <v>1</v>
      </c>
      <c r="CQ193" s="10"/>
      <c r="CR193" s="10">
        <v>0.36136040000000003</v>
      </c>
      <c r="CS193" s="10">
        <v>1</v>
      </c>
      <c r="CT193" s="10">
        <v>0</v>
      </c>
      <c r="CU193" s="10">
        <v>0</v>
      </c>
      <c r="CV193" s="10">
        <v>0</v>
      </c>
    </row>
    <row r="194" spans="1:101" ht="14" x14ac:dyDescent="0.2">
      <c r="A194" s="28" t="s">
        <v>132</v>
      </c>
      <c r="B194" s="28" t="s">
        <v>274</v>
      </c>
      <c r="C194" s="28" t="s">
        <v>445</v>
      </c>
      <c r="D194" s="28" t="s">
        <v>521</v>
      </c>
      <c r="E194" s="28" t="s">
        <v>521</v>
      </c>
      <c r="F194" s="28">
        <v>221119</v>
      </c>
      <c r="G194" s="28" t="s">
        <v>599</v>
      </c>
      <c r="H194" s="3">
        <v>41562</v>
      </c>
      <c r="I194" s="28">
        <v>2014</v>
      </c>
      <c r="J194" s="28">
        <v>2016</v>
      </c>
      <c r="K194" s="28">
        <v>2</v>
      </c>
      <c r="L194" s="28">
        <v>0</v>
      </c>
      <c r="M194" s="28">
        <v>0</v>
      </c>
      <c r="N194" s="4">
        <v>0</v>
      </c>
      <c r="O194" s="4">
        <v>0</v>
      </c>
      <c r="P194" s="28"/>
      <c r="Q194" s="5">
        <v>10000000</v>
      </c>
      <c r="R194" s="5">
        <v>10000000</v>
      </c>
      <c r="S194" s="6">
        <v>193500000</v>
      </c>
      <c r="T194" s="6">
        <v>0</v>
      </c>
      <c r="U194" s="6">
        <v>69000000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5882477.4957999997</v>
      </c>
      <c r="AC194" s="6">
        <v>3601135.4787999997</v>
      </c>
      <c r="AD194" s="7">
        <v>0.61218006892013721</v>
      </c>
      <c r="AE194" s="6">
        <v>870301.92885065824</v>
      </c>
      <c r="AF194" s="6">
        <v>559441</v>
      </c>
      <c r="AG194" s="10" t="s">
        <v>646</v>
      </c>
      <c r="AH194" s="10" t="s">
        <v>655</v>
      </c>
      <c r="AI194" s="10" t="s">
        <v>647</v>
      </c>
      <c r="AJ194" s="10" t="s">
        <v>646</v>
      </c>
      <c r="AK194" s="10" t="s">
        <v>721</v>
      </c>
      <c r="AL194" s="10">
        <v>0</v>
      </c>
      <c r="AM194" s="10">
        <v>0</v>
      </c>
      <c r="AN194" s="10">
        <v>1</v>
      </c>
      <c r="AO194" s="10">
        <v>0</v>
      </c>
      <c r="AP194" s="10">
        <v>0</v>
      </c>
      <c r="AQ194" s="10">
        <v>37631</v>
      </c>
      <c r="AR194" s="10">
        <v>40000</v>
      </c>
      <c r="AS194" s="10">
        <v>1</v>
      </c>
      <c r="AT194" s="10">
        <v>1</v>
      </c>
      <c r="AU194" s="10">
        <v>1</v>
      </c>
      <c r="AV194" s="10"/>
      <c r="AW194" s="8"/>
      <c r="AX194" s="8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>
        <v>0</v>
      </c>
      <c r="CQ194" s="10"/>
      <c r="CR194" s="10">
        <v>0.24167440000000001</v>
      </c>
      <c r="CS194" s="10">
        <v>1</v>
      </c>
      <c r="CT194" s="10">
        <v>0</v>
      </c>
      <c r="CU194" s="10">
        <v>0</v>
      </c>
      <c r="CV194" s="10">
        <v>0</v>
      </c>
    </row>
    <row r="195" spans="1:101" ht="14" x14ac:dyDescent="0.2">
      <c r="A195" s="28" t="s">
        <v>123</v>
      </c>
      <c r="B195" s="28" t="s">
        <v>274</v>
      </c>
      <c r="C195" s="28" t="s">
        <v>445</v>
      </c>
      <c r="D195" s="28" t="s">
        <v>521</v>
      </c>
      <c r="E195" s="28" t="s">
        <v>521</v>
      </c>
      <c r="F195" s="28">
        <v>221119</v>
      </c>
      <c r="G195" s="28" t="s">
        <v>599</v>
      </c>
      <c r="H195" s="3">
        <v>41561</v>
      </c>
      <c r="I195" s="28">
        <v>2014</v>
      </c>
      <c r="J195" s="28">
        <v>2016</v>
      </c>
      <c r="K195" s="28">
        <v>2</v>
      </c>
      <c r="L195" s="28">
        <v>0</v>
      </c>
      <c r="M195" s="28">
        <v>0</v>
      </c>
      <c r="N195" s="4">
        <v>0</v>
      </c>
      <c r="O195" s="4">
        <v>0</v>
      </c>
      <c r="P195" s="28">
        <v>2015</v>
      </c>
      <c r="Q195" s="5">
        <v>10000000</v>
      </c>
      <c r="R195" s="5">
        <v>10000000</v>
      </c>
      <c r="S195" s="6">
        <v>144000000</v>
      </c>
      <c r="T195" s="6">
        <v>0</v>
      </c>
      <c r="U195" s="6">
        <v>105000000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8644268.553799998</v>
      </c>
      <c r="AC195" s="6">
        <v>5873776.7055999991</v>
      </c>
      <c r="AD195" s="7">
        <v>0.67949956309697279</v>
      </c>
      <c r="AE195" s="6">
        <v>637141.12693462428</v>
      </c>
      <c r="AF195" s="6">
        <v>885587</v>
      </c>
      <c r="AG195" s="10" t="s">
        <v>646</v>
      </c>
      <c r="AH195" s="10" t="s">
        <v>655</v>
      </c>
      <c r="AI195" s="10" t="s">
        <v>647</v>
      </c>
      <c r="AJ195" s="10" t="s">
        <v>646</v>
      </c>
      <c r="AK195" s="10" t="s">
        <v>721</v>
      </c>
      <c r="AL195" s="10">
        <v>0</v>
      </c>
      <c r="AM195" s="10">
        <v>0</v>
      </c>
      <c r="AN195" s="10">
        <v>1</v>
      </c>
      <c r="AO195" s="10">
        <v>0</v>
      </c>
      <c r="AP195" s="10">
        <v>0</v>
      </c>
      <c r="AQ195" s="10">
        <v>37631</v>
      </c>
      <c r="AR195" s="10">
        <v>40000</v>
      </c>
      <c r="AS195" s="10">
        <v>1</v>
      </c>
      <c r="AT195" s="10">
        <v>1</v>
      </c>
      <c r="AU195" s="10">
        <v>1</v>
      </c>
      <c r="AV195" s="10"/>
      <c r="AW195" s="8"/>
      <c r="AX195" s="8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>
        <v>0</v>
      </c>
      <c r="CQ195" s="10"/>
      <c r="CR195" s="10">
        <v>0.1084721</v>
      </c>
      <c r="CS195" s="10">
        <v>1</v>
      </c>
      <c r="CT195" s="10">
        <v>0</v>
      </c>
      <c r="CU195" s="10">
        <v>0</v>
      </c>
      <c r="CV195" s="10">
        <v>0</v>
      </c>
    </row>
    <row r="196" spans="1:101" ht="14" x14ac:dyDescent="0.2">
      <c r="A196" s="28" t="s">
        <v>71</v>
      </c>
      <c r="B196" s="28" t="s">
        <v>275</v>
      </c>
      <c r="C196" s="28" t="s">
        <v>447</v>
      </c>
      <c r="D196" s="28" t="s">
        <v>523</v>
      </c>
      <c r="E196" s="28" t="s">
        <v>523</v>
      </c>
      <c r="F196" s="28">
        <v>325120</v>
      </c>
      <c r="G196" s="28" t="s">
        <v>598</v>
      </c>
      <c r="H196" s="3">
        <v>41688</v>
      </c>
      <c r="I196" s="28">
        <v>2019</v>
      </c>
      <c r="J196" s="28">
        <v>2021</v>
      </c>
      <c r="K196" s="28">
        <v>72</v>
      </c>
      <c r="L196" s="28">
        <v>0</v>
      </c>
      <c r="M196" s="28">
        <v>0</v>
      </c>
      <c r="N196" s="4">
        <v>0</v>
      </c>
      <c r="O196" s="4">
        <v>0</v>
      </c>
      <c r="P196" s="28">
        <v>2021</v>
      </c>
      <c r="Q196" s="5">
        <v>30000000</v>
      </c>
      <c r="R196" s="5">
        <v>30000000</v>
      </c>
      <c r="S196" s="6">
        <v>4280000000</v>
      </c>
      <c r="T196" s="6">
        <v>0</v>
      </c>
      <c r="U196" s="6">
        <v>5040000000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390950016.86519986</v>
      </c>
      <c r="AC196" s="6">
        <v>321922880.72099996</v>
      </c>
      <c r="AD196" s="7">
        <v>0.82343743914455292</v>
      </c>
      <c r="AE196" s="6">
        <v>6654088.8778956374</v>
      </c>
      <c r="AF196" s="6">
        <v>40506786.448470451</v>
      </c>
      <c r="AG196" s="10" t="s">
        <v>646</v>
      </c>
      <c r="AH196" s="10" t="s">
        <v>648</v>
      </c>
      <c r="AI196" s="10" t="s">
        <v>598</v>
      </c>
      <c r="AJ196" s="10" t="s">
        <v>646</v>
      </c>
      <c r="AK196" s="10" t="s">
        <v>722</v>
      </c>
      <c r="AL196" s="10">
        <v>1</v>
      </c>
      <c r="AM196" s="10">
        <v>0</v>
      </c>
      <c r="AN196" s="10">
        <v>0</v>
      </c>
      <c r="AO196" s="10">
        <v>0</v>
      </c>
      <c r="AP196" s="10">
        <v>0</v>
      </c>
      <c r="AQ196" s="10">
        <v>51138</v>
      </c>
      <c r="AR196" s="10">
        <v>65000</v>
      </c>
      <c r="AS196" s="10">
        <v>1</v>
      </c>
      <c r="AT196" s="10">
        <v>1</v>
      </c>
      <c r="AU196" s="10">
        <v>1</v>
      </c>
      <c r="AV196" s="10"/>
      <c r="AW196" s="8"/>
      <c r="AX196" s="8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>
        <v>0</v>
      </c>
      <c r="CQ196" s="10"/>
      <c r="CR196" s="10">
        <v>2.0669799999999999E-2</v>
      </c>
      <c r="CS196" s="10">
        <v>0</v>
      </c>
      <c r="CT196" s="10">
        <v>0</v>
      </c>
      <c r="CU196" s="10">
        <v>0</v>
      </c>
      <c r="CV196" s="10">
        <v>1</v>
      </c>
    </row>
    <row r="197" spans="1:101" ht="14" x14ac:dyDescent="0.2">
      <c r="A197" s="28" t="s">
        <v>71</v>
      </c>
      <c r="B197" s="28" t="s">
        <v>275</v>
      </c>
      <c r="C197" s="28" t="s">
        <v>448</v>
      </c>
      <c r="D197" s="28" t="s">
        <v>523</v>
      </c>
      <c r="E197" s="28" t="s">
        <v>523</v>
      </c>
      <c r="F197" s="28">
        <v>325120</v>
      </c>
      <c r="G197" s="28" t="s">
        <v>598</v>
      </c>
      <c r="H197" s="3">
        <v>41689</v>
      </c>
      <c r="I197" s="28">
        <v>2020</v>
      </c>
      <c r="J197" s="28">
        <v>2022</v>
      </c>
      <c r="K197" s="28">
        <v>28</v>
      </c>
      <c r="L197" s="28">
        <v>0</v>
      </c>
      <c r="M197" s="28">
        <v>0</v>
      </c>
      <c r="N197" s="4">
        <v>0</v>
      </c>
      <c r="O197" s="4">
        <v>0</v>
      </c>
      <c r="P197" s="28">
        <v>2022</v>
      </c>
      <c r="Q197" s="5">
        <v>30000000</v>
      </c>
      <c r="R197" s="5">
        <v>30000000</v>
      </c>
      <c r="S197" s="6">
        <v>2090000000</v>
      </c>
      <c r="T197" s="6">
        <v>0</v>
      </c>
      <c r="U197" s="6">
        <v>2460000000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197028000</v>
      </c>
      <c r="AC197" s="6">
        <v>175266000</v>
      </c>
      <c r="AD197" s="7">
        <v>0.8895486935866983</v>
      </c>
      <c r="AE197" s="6">
        <v>6720629.766674594</v>
      </c>
      <c r="AF197" s="6">
        <v>26381062.026171919</v>
      </c>
      <c r="AG197" s="10" t="s">
        <v>646</v>
      </c>
      <c r="AH197" s="10" t="s">
        <v>648</v>
      </c>
      <c r="AI197" s="10" t="s">
        <v>598</v>
      </c>
      <c r="AJ197" s="10" t="s">
        <v>646</v>
      </c>
      <c r="AK197" s="10" t="s">
        <v>722</v>
      </c>
      <c r="AL197" s="10">
        <v>1</v>
      </c>
      <c r="AM197" s="10">
        <v>0</v>
      </c>
      <c r="AN197" s="10">
        <v>0</v>
      </c>
      <c r="AO197" s="10">
        <v>0</v>
      </c>
      <c r="AP197" s="10">
        <v>0</v>
      </c>
      <c r="AQ197" s="10">
        <v>51138</v>
      </c>
      <c r="AR197" s="10">
        <v>65000</v>
      </c>
      <c r="AS197" s="10">
        <v>1</v>
      </c>
      <c r="AT197" s="10">
        <v>1</v>
      </c>
      <c r="AU197" s="10">
        <v>1</v>
      </c>
      <c r="AV197" s="10"/>
      <c r="AW197" s="8"/>
      <c r="AX197" s="8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>
        <v>0</v>
      </c>
      <c r="CQ197" s="10"/>
      <c r="CR197" s="10">
        <v>3.8345299999999999E-2</v>
      </c>
      <c r="CS197" s="10">
        <v>0</v>
      </c>
      <c r="CT197" s="10">
        <v>0</v>
      </c>
      <c r="CU197" s="10">
        <v>0</v>
      </c>
      <c r="CV197" s="10">
        <v>1</v>
      </c>
    </row>
    <row r="198" spans="1:101" ht="14" x14ac:dyDescent="0.2">
      <c r="A198" s="28" t="s">
        <v>71</v>
      </c>
      <c r="B198" s="28" t="s">
        <v>275</v>
      </c>
      <c r="C198" s="28" t="s">
        <v>449</v>
      </c>
      <c r="D198" s="28" t="s">
        <v>523</v>
      </c>
      <c r="E198" s="28" t="s">
        <v>523</v>
      </c>
      <c r="F198" s="28">
        <v>325120</v>
      </c>
      <c r="G198" s="28" t="s">
        <v>598</v>
      </c>
      <c r="H198" s="3">
        <v>41688</v>
      </c>
      <c r="I198" s="28">
        <v>2021</v>
      </c>
      <c r="J198" s="28">
        <v>2023</v>
      </c>
      <c r="K198" s="28">
        <v>28</v>
      </c>
      <c r="L198" s="28">
        <v>0</v>
      </c>
      <c r="M198" s="28">
        <v>0</v>
      </c>
      <c r="N198" s="4">
        <v>0</v>
      </c>
      <c r="O198" s="4">
        <v>0</v>
      </c>
      <c r="P198" s="28">
        <v>2023</v>
      </c>
      <c r="Q198" s="5">
        <v>30000000</v>
      </c>
      <c r="R198" s="5">
        <v>30000000</v>
      </c>
      <c r="S198" s="6">
        <v>2090000000</v>
      </c>
      <c r="T198" s="6">
        <v>0</v>
      </c>
      <c r="U198" s="6">
        <v>2460000000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178776000</v>
      </c>
      <c r="AC198" s="6">
        <v>175266000</v>
      </c>
      <c r="AD198" s="7">
        <v>0.98036649214659688</v>
      </c>
      <c r="AE198" s="6">
        <v>6787836.0643413393</v>
      </c>
      <c r="AF198" s="6">
        <v>20609131.501254205</v>
      </c>
      <c r="AG198" s="10" t="s">
        <v>646</v>
      </c>
      <c r="AH198" s="10" t="s">
        <v>648</v>
      </c>
      <c r="AI198" s="10" t="s">
        <v>598</v>
      </c>
      <c r="AJ198" s="10" t="s">
        <v>646</v>
      </c>
      <c r="AK198" s="10" t="s">
        <v>722</v>
      </c>
      <c r="AL198" s="10">
        <v>1</v>
      </c>
      <c r="AM198" s="10">
        <v>0</v>
      </c>
      <c r="AN198" s="10">
        <v>0</v>
      </c>
      <c r="AO198" s="10">
        <v>0</v>
      </c>
      <c r="AP198" s="10">
        <v>0</v>
      </c>
      <c r="AQ198" s="10">
        <v>51138</v>
      </c>
      <c r="AR198" s="10">
        <v>65000</v>
      </c>
      <c r="AS198" s="10">
        <v>1</v>
      </c>
      <c r="AT198" s="10">
        <v>1</v>
      </c>
      <c r="AU198" s="10">
        <v>1</v>
      </c>
      <c r="AV198" s="10"/>
      <c r="AW198" s="8"/>
      <c r="AX198" s="8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>
        <v>0</v>
      </c>
      <c r="CQ198" s="10"/>
      <c r="CR198" s="10">
        <v>3.8728800000000001E-2</v>
      </c>
      <c r="CS198" s="10">
        <v>0</v>
      </c>
      <c r="CT198" s="10">
        <v>0</v>
      </c>
      <c r="CU198" s="10">
        <v>0</v>
      </c>
      <c r="CV198" s="10">
        <v>1</v>
      </c>
    </row>
    <row r="199" spans="1:101" ht="14" x14ac:dyDescent="0.2">
      <c r="A199" s="28" t="s">
        <v>71</v>
      </c>
      <c r="B199" s="28" t="s">
        <v>275</v>
      </c>
      <c r="C199" s="28" t="s">
        <v>450</v>
      </c>
      <c r="D199" s="28" t="s">
        <v>524</v>
      </c>
      <c r="E199" s="28" t="s">
        <v>524</v>
      </c>
      <c r="F199" s="28">
        <v>331110</v>
      </c>
      <c r="G199" s="28" t="s">
        <v>598</v>
      </c>
      <c r="H199" s="3">
        <v>41625</v>
      </c>
      <c r="I199" s="28">
        <v>2014</v>
      </c>
      <c r="J199" s="28">
        <v>2016</v>
      </c>
      <c r="K199" s="28">
        <v>68</v>
      </c>
      <c r="L199" s="28">
        <v>0</v>
      </c>
      <c r="M199" s="28">
        <v>0</v>
      </c>
      <c r="N199" s="4">
        <v>0</v>
      </c>
      <c r="O199" s="4">
        <v>0</v>
      </c>
      <c r="P199" s="28">
        <v>2016</v>
      </c>
      <c r="Q199" s="5">
        <v>30000000</v>
      </c>
      <c r="R199" s="5">
        <v>30000000</v>
      </c>
      <c r="S199" s="6">
        <v>630000000</v>
      </c>
      <c r="T199" s="6">
        <v>0</v>
      </c>
      <c r="U199" s="6">
        <v>630000000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60784331.399999999</v>
      </c>
      <c r="AC199" s="6">
        <v>44405208.899999999</v>
      </c>
      <c r="AD199" s="7">
        <v>0.73053709528834265</v>
      </c>
      <c r="AE199" s="6">
        <v>6331137.2496033926</v>
      </c>
      <c r="AF199" s="6">
        <v>8434403.4646723662</v>
      </c>
      <c r="AG199" s="10" t="s">
        <v>646</v>
      </c>
      <c r="AH199" s="10" t="s">
        <v>655</v>
      </c>
      <c r="AI199" s="10" t="s">
        <v>598</v>
      </c>
      <c r="AJ199" s="10" t="s">
        <v>646</v>
      </c>
      <c r="AK199" s="10" t="s">
        <v>723</v>
      </c>
      <c r="AL199" s="10">
        <v>1</v>
      </c>
      <c r="AM199" s="10">
        <v>0</v>
      </c>
      <c r="AN199" s="10">
        <v>0</v>
      </c>
      <c r="AO199" s="10">
        <v>0</v>
      </c>
      <c r="AP199" s="10">
        <v>0</v>
      </c>
      <c r="AQ199" s="10">
        <v>51138</v>
      </c>
      <c r="AR199" s="10">
        <v>51138</v>
      </c>
      <c r="AS199" s="10">
        <v>1</v>
      </c>
      <c r="AT199" s="10">
        <v>1</v>
      </c>
      <c r="AU199" s="10">
        <v>1</v>
      </c>
      <c r="AV199" s="10"/>
      <c r="AW199" s="8"/>
      <c r="AX199" s="8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>
        <v>0</v>
      </c>
      <c r="CQ199" s="10"/>
      <c r="CR199" s="10">
        <v>0.14257649999999999</v>
      </c>
      <c r="CS199" s="10">
        <v>0</v>
      </c>
      <c r="CT199" s="10">
        <v>0</v>
      </c>
      <c r="CU199" s="10">
        <v>0</v>
      </c>
      <c r="CV199" s="10">
        <v>0</v>
      </c>
      <c r="CW199" s="27">
        <v>0</v>
      </c>
    </row>
    <row r="200" spans="1:101" ht="14" x14ac:dyDescent="0.2">
      <c r="A200" s="28" t="s">
        <v>133</v>
      </c>
      <c r="B200" s="28" t="s">
        <v>276</v>
      </c>
      <c r="C200" s="28" t="s">
        <v>446</v>
      </c>
      <c r="D200" s="28" t="s">
        <v>522</v>
      </c>
      <c r="E200" s="28" t="s">
        <v>522</v>
      </c>
      <c r="F200" s="28">
        <v>221119</v>
      </c>
      <c r="G200" s="28" t="s">
        <v>599</v>
      </c>
      <c r="H200" s="3">
        <v>41561</v>
      </c>
      <c r="I200" s="28">
        <v>2014</v>
      </c>
      <c r="J200" s="28">
        <v>2016</v>
      </c>
      <c r="K200" s="28">
        <v>2</v>
      </c>
      <c r="L200" s="28">
        <v>0</v>
      </c>
      <c r="M200" s="28">
        <v>0</v>
      </c>
      <c r="N200" s="4">
        <v>0</v>
      </c>
      <c r="O200" s="4">
        <v>0</v>
      </c>
      <c r="P200" s="28">
        <v>2014</v>
      </c>
      <c r="Q200" s="5">
        <v>20000000</v>
      </c>
      <c r="R200" s="5">
        <v>20000000</v>
      </c>
      <c r="S200" s="6">
        <v>139000000</v>
      </c>
      <c r="T200" s="6">
        <v>0</v>
      </c>
      <c r="U200" s="6">
        <v>139000000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10254687.422720004</v>
      </c>
      <c r="AC200" s="6">
        <v>6382111.6536320001</v>
      </c>
      <c r="AD200" s="7">
        <v>0.62236042802162539</v>
      </c>
      <c r="AE200" s="6">
        <v>1289412.5999999999</v>
      </c>
      <c r="AF200" s="6">
        <v>57515.582343999296</v>
      </c>
      <c r="AG200" s="10" t="s">
        <v>646</v>
      </c>
      <c r="AH200" s="10" t="s">
        <v>655</v>
      </c>
      <c r="AI200" s="10" t="s">
        <v>647</v>
      </c>
      <c r="AJ200" s="10" t="s">
        <v>646</v>
      </c>
      <c r="AK200" s="10" t="s">
        <v>720</v>
      </c>
      <c r="AL200" s="10">
        <v>1</v>
      </c>
      <c r="AM200" s="10">
        <v>0</v>
      </c>
      <c r="AN200" s="10">
        <v>0</v>
      </c>
      <c r="AO200" s="10">
        <v>0</v>
      </c>
      <c r="AP200" s="10">
        <v>0</v>
      </c>
      <c r="AQ200" s="10">
        <v>41507</v>
      </c>
      <c r="AR200" s="10">
        <v>41507</v>
      </c>
      <c r="AS200" s="10">
        <v>1</v>
      </c>
      <c r="AT200" s="10">
        <v>1</v>
      </c>
      <c r="AU200" s="10">
        <v>1</v>
      </c>
      <c r="AV200" s="10"/>
      <c r="AW200" s="8" t="s">
        <v>893</v>
      </c>
      <c r="AX200" s="8">
        <v>960</v>
      </c>
      <c r="AY200" s="10">
        <v>0</v>
      </c>
      <c r="AZ200" s="10">
        <v>0</v>
      </c>
      <c r="BA200" s="10">
        <v>0</v>
      </c>
      <c r="BB200" s="10"/>
      <c r="BC200" s="10">
        <v>0</v>
      </c>
      <c r="BD200" s="10"/>
      <c r="BE200" s="10">
        <v>0</v>
      </c>
      <c r="BF200" s="10"/>
      <c r="BG200" s="10">
        <v>0</v>
      </c>
      <c r="BH200" s="10"/>
      <c r="BI200" s="10">
        <v>0</v>
      </c>
      <c r="BJ200" s="10"/>
      <c r="BK200" s="10">
        <v>0</v>
      </c>
      <c r="BL200" s="10"/>
      <c r="BM200" s="10">
        <v>0</v>
      </c>
      <c r="BN200" s="10"/>
      <c r="BO200" s="10">
        <v>0</v>
      </c>
      <c r="BP200" s="10"/>
      <c r="BQ200" s="10">
        <v>0</v>
      </c>
      <c r="BR200" s="10"/>
      <c r="BS200" s="10">
        <v>0</v>
      </c>
      <c r="BT200" s="10"/>
      <c r="BU200" s="10">
        <v>0</v>
      </c>
      <c r="BV200" s="10"/>
      <c r="BW200" s="10">
        <v>0</v>
      </c>
      <c r="BX200" s="10" t="s">
        <v>814</v>
      </c>
      <c r="BY200" s="10">
        <v>307107</v>
      </c>
      <c r="BZ200" s="10" t="s">
        <v>814</v>
      </c>
      <c r="CA200" s="10">
        <v>512513</v>
      </c>
      <c r="CB200" s="10" t="s">
        <v>814</v>
      </c>
      <c r="CC200" s="10">
        <v>0</v>
      </c>
      <c r="CD200" s="10" t="s">
        <v>814</v>
      </c>
      <c r="CE200" s="10">
        <v>0</v>
      </c>
      <c r="CF200" s="10" t="s">
        <v>814</v>
      </c>
      <c r="CG200" s="10">
        <v>1213156</v>
      </c>
      <c r="CH200" s="10" t="s">
        <v>814</v>
      </c>
      <c r="CI200" s="10">
        <v>3154649</v>
      </c>
      <c r="CJ200" s="10" t="s">
        <v>814</v>
      </c>
      <c r="CK200" s="10">
        <v>2885883</v>
      </c>
      <c r="CL200" s="10" t="s">
        <v>814</v>
      </c>
      <c r="CM200" s="10">
        <v>3188984</v>
      </c>
      <c r="CN200" s="10" t="s">
        <v>814</v>
      </c>
      <c r="CO200" s="10">
        <v>3710463</v>
      </c>
      <c r="CP200" s="10">
        <v>1</v>
      </c>
      <c r="CQ200" s="10"/>
      <c r="CR200" s="10">
        <v>0.20203550000000001</v>
      </c>
      <c r="CS200" s="10">
        <v>1</v>
      </c>
      <c r="CT200" s="10">
        <v>0</v>
      </c>
      <c r="CU200" s="10">
        <v>0</v>
      </c>
      <c r="CV200" s="10">
        <v>0</v>
      </c>
    </row>
    <row r="201" spans="1:101" ht="14" x14ac:dyDescent="0.2">
      <c r="A201" s="28" t="s">
        <v>70</v>
      </c>
      <c r="B201" s="28" t="s">
        <v>277</v>
      </c>
      <c r="C201" s="28" t="s">
        <v>451</v>
      </c>
      <c r="D201" s="28" t="s">
        <v>525</v>
      </c>
      <c r="E201" s="28" t="s">
        <v>525</v>
      </c>
      <c r="F201" s="28">
        <v>221114</v>
      </c>
      <c r="G201" s="28" t="s">
        <v>599</v>
      </c>
      <c r="H201" s="3">
        <v>41561</v>
      </c>
      <c r="I201" s="28">
        <v>2014</v>
      </c>
      <c r="J201" s="28">
        <v>2016</v>
      </c>
      <c r="K201" s="28">
        <v>1</v>
      </c>
      <c r="L201" s="28">
        <v>0</v>
      </c>
      <c r="M201" s="28">
        <v>0</v>
      </c>
      <c r="N201" s="4">
        <v>0</v>
      </c>
      <c r="O201" s="4">
        <v>0</v>
      </c>
      <c r="P201" s="28">
        <v>2014</v>
      </c>
      <c r="Q201" s="5">
        <v>1000000</v>
      </c>
      <c r="R201" s="5">
        <v>1000000</v>
      </c>
      <c r="S201" s="6">
        <v>1000000</v>
      </c>
      <c r="T201" s="6">
        <v>0</v>
      </c>
      <c r="U201" s="6">
        <v>75000000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3565627.98</v>
      </c>
      <c r="AC201" s="6">
        <v>3011915.27</v>
      </c>
      <c r="AD201" s="7">
        <v>0.84470822163561776</v>
      </c>
      <c r="AE201" s="6">
        <v>729729</v>
      </c>
      <c r="AF201" s="6">
        <v>656960.91413296154</v>
      </c>
      <c r="AG201" s="10" t="s">
        <v>646</v>
      </c>
      <c r="AH201" s="10" t="s">
        <v>648</v>
      </c>
      <c r="AI201" s="10" t="s">
        <v>647</v>
      </c>
      <c r="AJ201" s="10" t="s">
        <v>646</v>
      </c>
      <c r="AK201" s="10" t="s">
        <v>724</v>
      </c>
      <c r="AL201" s="10">
        <v>1</v>
      </c>
      <c r="AM201" s="10">
        <v>0</v>
      </c>
      <c r="AN201" s="10">
        <v>0</v>
      </c>
      <c r="AO201" s="10">
        <v>0</v>
      </c>
      <c r="AP201" s="10">
        <v>0</v>
      </c>
      <c r="AQ201" s="10">
        <v>32632</v>
      </c>
      <c r="AR201" s="10">
        <v>32700</v>
      </c>
      <c r="AS201" s="10">
        <v>1</v>
      </c>
      <c r="AT201" s="10">
        <v>1</v>
      </c>
      <c r="AU201" s="10">
        <v>0</v>
      </c>
      <c r="AV201" s="10"/>
      <c r="AW201" s="8"/>
      <c r="AX201" s="8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>
        <v>0</v>
      </c>
      <c r="CQ201" s="10"/>
      <c r="CR201" s="10">
        <v>0.24228069999999999</v>
      </c>
      <c r="CS201" s="10">
        <v>0</v>
      </c>
      <c r="CT201" s="10">
        <v>0</v>
      </c>
      <c r="CU201" s="10">
        <v>0</v>
      </c>
      <c r="CV201" s="10">
        <v>0</v>
      </c>
    </row>
    <row r="202" spans="1:101" ht="14" x14ac:dyDescent="0.2">
      <c r="A202" s="28" t="s">
        <v>53</v>
      </c>
      <c r="B202" s="28" t="s">
        <v>278</v>
      </c>
      <c r="C202" s="28" t="s">
        <v>452</v>
      </c>
      <c r="D202" s="28" t="s">
        <v>526</v>
      </c>
      <c r="E202" s="28" t="s">
        <v>526</v>
      </c>
      <c r="F202" s="28">
        <v>221115</v>
      </c>
      <c r="G202" s="28" t="s">
        <v>599</v>
      </c>
      <c r="H202" s="3">
        <v>41562</v>
      </c>
      <c r="I202" s="28">
        <v>2014</v>
      </c>
      <c r="J202" s="28">
        <v>2016</v>
      </c>
      <c r="K202" s="28">
        <v>8</v>
      </c>
      <c r="L202" s="28">
        <v>0</v>
      </c>
      <c r="M202" s="28">
        <v>0</v>
      </c>
      <c r="N202" s="4">
        <v>0</v>
      </c>
      <c r="O202" s="4">
        <v>0</v>
      </c>
      <c r="P202" s="28">
        <v>2016</v>
      </c>
      <c r="Q202" s="5">
        <v>30000000</v>
      </c>
      <c r="R202" s="5">
        <v>30000000</v>
      </c>
      <c r="S202" s="6">
        <v>310000000</v>
      </c>
      <c r="T202" s="6">
        <v>0</v>
      </c>
      <c r="U202" s="6">
        <v>310000000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27970587</v>
      </c>
      <c r="AC202" s="6">
        <v>20347901.999999996</v>
      </c>
      <c r="AD202" s="7">
        <v>0.72747497219132351</v>
      </c>
      <c r="AE202" s="6">
        <v>385046.17754162743</v>
      </c>
      <c r="AF202" s="6">
        <v>898651.64434725046</v>
      </c>
      <c r="AG202" s="10" t="s">
        <v>646</v>
      </c>
      <c r="AH202" s="10" t="s">
        <v>648</v>
      </c>
      <c r="AI202" s="10" t="s">
        <v>647</v>
      </c>
      <c r="AJ202" s="10" t="s">
        <v>646</v>
      </c>
      <c r="AK202" s="10" t="s">
        <v>725</v>
      </c>
      <c r="AL202" s="10">
        <v>1</v>
      </c>
      <c r="AM202" s="10">
        <v>0</v>
      </c>
      <c r="AN202" s="10">
        <v>0</v>
      </c>
      <c r="AO202" s="10">
        <v>0</v>
      </c>
      <c r="AP202" s="10">
        <v>0</v>
      </c>
      <c r="AQ202" s="10">
        <v>48784</v>
      </c>
      <c r="AR202" s="10">
        <v>48784</v>
      </c>
      <c r="AS202" s="10">
        <v>1</v>
      </c>
      <c r="AT202" s="10">
        <v>1</v>
      </c>
      <c r="AU202" s="10">
        <v>0</v>
      </c>
      <c r="AV202" s="10"/>
      <c r="AW202" s="8" t="s">
        <v>850</v>
      </c>
      <c r="AX202" s="8">
        <v>312</v>
      </c>
      <c r="AY202" s="10">
        <v>1574190</v>
      </c>
      <c r="AZ202" s="10">
        <v>1405824</v>
      </c>
      <c r="BA202" s="10">
        <v>1394276</v>
      </c>
      <c r="BB202" s="10" t="s">
        <v>814</v>
      </c>
      <c r="BC202" s="10">
        <v>1291998</v>
      </c>
      <c r="BD202" s="10" t="s">
        <v>814</v>
      </c>
      <c r="BE202" s="10">
        <v>1618715</v>
      </c>
      <c r="BF202" s="10" t="s">
        <v>814</v>
      </c>
      <c r="BG202" s="10">
        <v>2136138</v>
      </c>
      <c r="BH202" s="10" t="s">
        <v>814</v>
      </c>
      <c r="BI202" s="10">
        <v>1010597</v>
      </c>
      <c r="BJ202" s="10" t="s">
        <v>814</v>
      </c>
      <c r="BK202" s="10">
        <v>1177888</v>
      </c>
      <c r="BL202" s="10" t="s">
        <v>814</v>
      </c>
      <c r="BM202" s="10">
        <v>2500538</v>
      </c>
      <c r="BN202" s="10" t="s">
        <v>814</v>
      </c>
      <c r="BO202" s="10">
        <v>2826444</v>
      </c>
      <c r="BP202" s="10" t="s">
        <v>814</v>
      </c>
      <c r="BQ202" s="10">
        <v>2801038</v>
      </c>
      <c r="BR202" s="10" t="s">
        <v>814</v>
      </c>
      <c r="BS202" s="10">
        <v>3230553</v>
      </c>
      <c r="BT202" s="10" t="s">
        <v>814</v>
      </c>
      <c r="BU202" s="10">
        <v>4785905</v>
      </c>
      <c r="BV202" s="10" t="s">
        <v>814</v>
      </c>
      <c r="BW202" s="10">
        <v>5909339</v>
      </c>
      <c r="BX202" s="10" t="s">
        <v>814</v>
      </c>
      <c r="BY202" s="10">
        <v>5422034</v>
      </c>
      <c r="BZ202" s="10" t="s">
        <v>814</v>
      </c>
      <c r="CA202" s="10">
        <v>8214664</v>
      </c>
      <c r="CB202" s="10" t="s">
        <v>814</v>
      </c>
      <c r="CC202" s="10">
        <v>8202712</v>
      </c>
      <c r="CD202" s="10" t="s">
        <v>814</v>
      </c>
      <c r="CE202" s="10">
        <v>9138832</v>
      </c>
      <c r="CF202" s="10" t="s">
        <v>814</v>
      </c>
      <c r="CG202" s="10">
        <v>10942006</v>
      </c>
      <c r="CH202" s="10" t="s">
        <v>814</v>
      </c>
      <c r="CI202" s="10">
        <v>23812791</v>
      </c>
      <c r="CJ202" s="10" t="s">
        <v>814</v>
      </c>
      <c r="CK202" s="10">
        <v>27764346</v>
      </c>
      <c r="CL202" s="10" t="s">
        <v>814</v>
      </c>
      <c r="CM202" s="10">
        <v>32775335</v>
      </c>
      <c r="CN202" s="10" t="s">
        <v>814</v>
      </c>
      <c r="CO202" s="10">
        <v>24023943</v>
      </c>
      <c r="CP202" s="10">
        <v>1</v>
      </c>
      <c r="CQ202" s="10"/>
      <c r="CR202" s="10">
        <v>1.8923100000000002E-2</v>
      </c>
      <c r="CS202" s="10">
        <v>1</v>
      </c>
      <c r="CT202" s="10">
        <v>0</v>
      </c>
      <c r="CU202" s="10">
        <v>0</v>
      </c>
      <c r="CV202" s="10">
        <v>0</v>
      </c>
    </row>
    <row r="203" spans="1:101" ht="14" x14ac:dyDescent="0.2">
      <c r="A203" s="28" t="s">
        <v>62</v>
      </c>
      <c r="B203" s="28" t="s">
        <v>261</v>
      </c>
      <c r="C203" s="28" t="s">
        <v>453</v>
      </c>
      <c r="D203" s="28" t="s">
        <v>527</v>
      </c>
      <c r="E203" s="28" t="s">
        <v>527</v>
      </c>
      <c r="F203" s="28">
        <v>221119</v>
      </c>
      <c r="G203" s="28" t="s">
        <v>599</v>
      </c>
      <c r="H203" s="3">
        <v>41596</v>
      </c>
      <c r="I203" s="28">
        <v>2014</v>
      </c>
      <c r="J203" s="28">
        <v>2016</v>
      </c>
      <c r="K203" s="28">
        <v>6</v>
      </c>
      <c r="L203" s="28">
        <v>0</v>
      </c>
      <c r="M203" s="28">
        <v>0</v>
      </c>
      <c r="N203" s="4">
        <v>0</v>
      </c>
      <c r="O203" s="4">
        <v>0</v>
      </c>
      <c r="P203" s="28">
        <v>2014</v>
      </c>
      <c r="Q203" s="5">
        <v>20000000</v>
      </c>
      <c r="R203" s="5">
        <v>20000000</v>
      </c>
      <c r="S203" s="6">
        <v>181700000</v>
      </c>
      <c r="T203" s="6">
        <v>12281018</v>
      </c>
      <c r="U203" s="6">
        <v>181700000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15131293.731257364</v>
      </c>
      <c r="AC203" s="6">
        <v>10556841.218719754</v>
      </c>
      <c r="AD203" s="7">
        <v>0.6976826572940048</v>
      </c>
      <c r="AE203" s="6">
        <v>776037.89260637225</v>
      </c>
      <c r="AF203" s="6">
        <v>344259.50841229828</v>
      </c>
      <c r="AG203" s="10" t="s">
        <v>646</v>
      </c>
      <c r="AH203" s="10" t="s">
        <v>648</v>
      </c>
      <c r="AI203" s="10" t="s">
        <v>647</v>
      </c>
      <c r="AJ203" s="10" t="s">
        <v>646</v>
      </c>
      <c r="AK203" s="10" t="s">
        <v>726</v>
      </c>
      <c r="AL203" s="10">
        <v>0</v>
      </c>
      <c r="AM203" s="10">
        <v>0</v>
      </c>
      <c r="AN203" s="10">
        <v>1</v>
      </c>
      <c r="AO203" s="10">
        <v>0</v>
      </c>
      <c r="AP203" s="10">
        <v>0</v>
      </c>
      <c r="AQ203" s="10">
        <v>44215.6</v>
      </c>
      <c r="AR203" s="10">
        <v>45000</v>
      </c>
      <c r="AS203" s="10">
        <v>1</v>
      </c>
      <c r="AT203" s="10">
        <v>1</v>
      </c>
      <c r="AU203" s="10">
        <v>1</v>
      </c>
      <c r="AV203" s="10"/>
      <c r="AW203" s="8" t="s">
        <v>857</v>
      </c>
      <c r="AX203" s="8">
        <v>650</v>
      </c>
      <c r="AY203" s="10">
        <v>0</v>
      </c>
      <c r="AZ203" s="10">
        <v>0</v>
      </c>
      <c r="BA203" s="10">
        <v>0</v>
      </c>
      <c r="BB203" s="10"/>
      <c r="BC203" s="10">
        <v>0</v>
      </c>
      <c r="BD203" s="10"/>
      <c r="BE203" s="10">
        <v>0</v>
      </c>
      <c r="BF203" s="10"/>
      <c r="BG203" s="10">
        <v>0</v>
      </c>
      <c r="BH203" s="10"/>
      <c r="BI203" s="10">
        <v>0</v>
      </c>
      <c r="BJ203" s="10"/>
      <c r="BK203" s="10">
        <v>0</v>
      </c>
      <c r="BL203" s="10"/>
      <c r="BM203" s="10">
        <v>0</v>
      </c>
      <c r="BN203" s="10"/>
      <c r="BO203" s="10">
        <v>0</v>
      </c>
      <c r="BP203" s="10"/>
      <c r="BQ203" s="10">
        <v>0</v>
      </c>
      <c r="BR203" s="10"/>
      <c r="BS203" s="10">
        <v>0</v>
      </c>
      <c r="BT203" s="10"/>
      <c r="BU203" s="10">
        <v>0</v>
      </c>
      <c r="BV203" s="10"/>
      <c r="BW203" s="10">
        <v>0</v>
      </c>
      <c r="BX203" s="10" t="s">
        <v>814</v>
      </c>
      <c r="BY203" s="10">
        <v>0</v>
      </c>
      <c r="BZ203" s="10" t="s">
        <v>814</v>
      </c>
      <c r="CA203" s="10">
        <v>0</v>
      </c>
      <c r="CB203" s="10" t="s">
        <v>814</v>
      </c>
      <c r="CC203" s="10">
        <v>0</v>
      </c>
      <c r="CD203" s="10" t="s">
        <v>814</v>
      </c>
      <c r="CE203" s="10">
        <v>401996</v>
      </c>
      <c r="CF203" s="10" t="s">
        <v>814</v>
      </c>
      <c r="CG203" s="10">
        <v>502380</v>
      </c>
      <c r="CH203" s="10" t="s">
        <v>814</v>
      </c>
      <c r="CI203" s="10">
        <v>0</v>
      </c>
      <c r="CJ203" s="10" t="s">
        <v>814</v>
      </c>
      <c r="CK203" s="10">
        <v>0</v>
      </c>
      <c r="CL203" s="10" t="s">
        <v>814</v>
      </c>
      <c r="CM203" s="10">
        <v>0</v>
      </c>
      <c r="CN203" s="10" t="s">
        <v>814</v>
      </c>
      <c r="CO203" s="10">
        <v>237525</v>
      </c>
      <c r="CP203" s="10">
        <v>1</v>
      </c>
      <c r="CQ203" s="10"/>
      <c r="CR203" s="10">
        <v>7.3510400000000004E-2</v>
      </c>
      <c r="CS203" s="10">
        <v>1</v>
      </c>
      <c r="CT203" s="10">
        <v>0</v>
      </c>
      <c r="CU203" s="10">
        <v>0</v>
      </c>
      <c r="CV203" s="10">
        <v>0</v>
      </c>
    </row>
    <row r="204" spans="1:101" ht="14" x14ac:dyDescent="0.2">
      <c r="A204" s="28" t="s">
        <v>134</v>
      </c>
      <c r="B204" s="28" t="s">
        <v>266</v>
      </c>
      <c r="C204" s="28" t="s">
        <v>454</v>
      </c>
      <c r="D204" s="28" t="s">
        <v>421</v>
      </c>
      <c r="E204" s="28" t="s">
        <v>421</v>
      </c>
      <c r="F204" s="28">
        <v>325110</v>
      </c>
      <c r="G204" s="28" t="s">
        <v>598</v>
      </c>
      <c r="H204" s="3">
        <v>41628</v>
      </c>
      <c r="I204" s="28">
        <v>2014</v>
      </c>
      <c r="J204" s="28">
        <v>2016</v>
      </c>
      <c r="K204" s="28">
        <v>3</v>
      </c>
      <c r="L204" s="28">
        <v>0</v>
      </c>
      <c r="M204" s="28">
        <v>0</v>
      </c>
      <c r="N204" s="4">
        <v>0</v>
      </c>
      <c r="O204" s="4">
        <v>0</v>
      </c>
      <c r="P204" s="28">
        <v>2015</v>
      </c>
      <c r="Q204" s="5">
        <v>20000000</v>
      </c>
      <c r="R204" s="5">
        <v>20000000</v>
      </c>
      <c r="S204" s="6">
        <v>490994000</v>
      </c>
      <c r="T204" s="6">
        <v>0</v>
      </c>
      <c r="U204" s="6">
        <v>465990000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49504185.899999999</v>
      </c>
      <c r="AC204" s="6">
        <v>36182659.5</v>
      </c>
      <c r="AD204" s="7">
        <v>0.73090101053454559</v>
      </c>
      <c r="AE204" s="6">
        <v>5415673.8551715007</v>
      </c>
      <c r="AF204" s="6">
        <v>5133437.3761412222</v>
      </c>
      <c r="AG204" s="10" t="s">
        <v>646</v>
      </c>
      <c r="AH204" s="10" t="s">
        <v>653</v>
      </c>
      <c r="AI204" s="10" t="s">
        <v>598</v>
      </c>
      <c r="AJ204" s="10" t="s">
        <v>645</v>
      </c>
      <c r="AK204" s="10"/>
      <c r="AL204" s="10">
        <v>1</v>
      </c>
      <c r="AM204" s="10">
        <v>0</v>
      </c>
      <c r="AN204" s="10">
        <v>0</v>
      </c>
      <c r="AO204" s="10">
        <v>0</v>
      </c>
      <c r="AP204" s="10">
        <v>0</v>
      </c>
      <c r="AQ204" s="10">
        <v>51138</v>
      </c>
      <c r="AR204" s="10">
        <v>65000</v>
      </c>
      <c r="AS204" s="10">
        <v>1</v>
      </c>
      <c r="AT204" s="10">
        <v>1</v>
      </c>
      <c r="AU204" s="10">
        <v>1</v>
      </c>
      <c r="AV204" s="10"/>
      <c r="AW204" s="8"/>
      <c r="AX204" s="8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>
        <v>0</v>
      </c>
      <c r="CQ204" s="10"/>
      <c r="CR204" s="10">
        <v>0.149676</v>
      </c>
      <c r="CS204" s="10">
        <v>0</v>
      </c>
      <c r="CT204" s="10">
        <v>0</v>
      </c>
      <c r="CU204" s="10">
        <v>1</v>
      </c>
      <c r="CV204" s="10">
        <v>0</v>
      </c>
    </row>
    <row r="205" spans="1:101" ht="14" x14ac:dyDescent="0.2">
      <c r="A205" s="28" t="s">
        <v>135</v>
      </c>
      <c r="B205" s="28" t="s">
        <v>279</v>
      </c>
      <c r="C205" s="28" t="s">
        <v>455</v>
      </c>
      <c r="D205" s="28" t="s">
        <v>528</v>
      </c>
      <c r="E205" s="28" t="s">
        <v>528</v>
      </c>
      <c r="F205" s="28">
        <v>221112</v>
      </c>
      <c r="G205" s="28" t="s">
        <v>598</v>
      </c>
      <c r="H205" s="3">
        <v>41534</v>
      </c>
      <c r="I205" s="28">
        <v>2014</v>
      </c>
      <c r="J205" s="28">
        <v>2016</v>
      </c>
      <c r="K205" s="28">
        <v>100</v>
      </c>
      <c r="L205" s="28">
        <v>0</v>
      </c>
      <c r="M205" s="28">
        <v>0</v>
      </c>
      <c r="N205" s="4">
        <v>0</v>
      </c>
      <c r="O205" s="4">
        <v>0</v>
      </c>
      <c r="P205" s="28">
        <v>2015</v>
      </c>
      <c r="Q205" s="5">
        <v>100000000</v>
      </c>
      <c r="R205" s="5">
        <v>100000000</v>
      </c>
      <c r="S205" s="6">
        <v>2142126164</v>
      </c>
      <c r="T205" s="6">
        <v>0</v>
      </c>
      <c r="U205" s="6">
        <v>2848413663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106687037.44400001</v>
      </c>
      <c r="AC205" s="6">
        <v>70122260.020799994</v>
      </c>
      <c r="AD205" s="7">
        <v>0.65727066474788132</v>
      </c>
      <c r="AE205" s="6">
        <v>5865013.5741367433</v>
      </c>
      <c r="AF205" s="6">
        <v>11472124.279432576</v>
      </c>
      <c r="AG205" s="10" t="s">
        <v>646</v>
      </c>
      <c r="AH205" s="10" t="s">
        <v>655</v>
      </c>
      <c r="AI205" s="10" t="s">
        <v>598</v>
      </c>
      <c r="AJ205" s="10" t="s">
        <v>646</v>
      </c>
      <c r="AK205" s="10" t="s">
        <v>727</v>
      </c>
      <c r="AL205" s="10">
        <v>0</v>
      </c>
      <c r="AM205" s="10">
        <v>1</v>
      </c>
      <c r="AN205" s="10">
        <v>0</v>
      </c>
      <c r="AO205" s="10">
        <v>0</v>
      </c>
      <c r="AP205" s="10">
        <v>0</v>
      </c>
      <c r="AQ205" s="10">
        <v>48784.32</v>
      </c>
      <c r="AR205" s="10">
        <v>48784.32</v>
      </c>
      <c r="AS205" s="10">
        <v>1</v>
      </c>
      <c r="AT205" s="10">
        <v>1</v>
      </c>
      <c r="AU205" s="10">
        <v>0</v>
      </c>
      <c r="AV205" s="10"/>
      <c r="AW205" s="8" t="s">
        <v>894</v>
      </c>
      <c r="AX205" s="8">
        <v>31434</v>
      </c>
      <c r="AY205" s="10">
        <v>0</v>
      </c>
      <c r="AZ205" s="10">
        <v>0</v>
      </c>
      <c r="BA205" s="10">
        <v>0</v>
      </c>
      <c r="BB205" s="10"/>
      <c r="BC205" s="10">
        <v>0</v>
      </c>
      <c r="BD205" s="10"/>
      <c r="BE205" s="10">
        <v>0</v>
      </c>
      <c r="BF205" s="10"/>
      <c r="BG205" s="10">
        <v>0</v>
      </c>
      <c r="BH205" s="10"/>
      <c r="BI205" s="10">
        <v>0</v>
      </c>
      <c r="BJ205" s="10"/>
      <c r="BK205" s="10">
        <v>0</v>
      </c>
      <c r="BL205" s="10"/>
      <c r="BM205" s="10">
        <v>0</v>
      </c>
      <c r="BN205" s="10"/>
      <c r="BO205" s="10">
        <v>0</v>
      </c>
      <c r="BP205" s="10"/>
      <c r="BQ205" s="10">
        <v>0</v>
      </c>
      <c r="BR205" s="10"/>
      <c r="BS205" s="10">
        <v>0</v>
      </c>
      <c r="BT205" s="10"/>
      <c r="BU205" s="10">
        <v>0</v>
      </c>
      <c r="BV205" s="10"/>
      <c r="BW205" s="10">
        <v>0</v>
      </c>
      <c r="BX205" s="10"/>
      <c r="BY205" s="10">
        <v>0</v>
      </c>
      <c r="BZ205" s="10"/>
      <c r="CA205" s="10">
        <v>0</v>
      </c>
      <c r="CB205" s="10"/>
      <c r="CC205" s="10">
        <v>0</v>
      </c>
      <c r="CD205" s="10"/>
      <c r="CE205" s="10">
        <v>0</v>
      </c>
      <c r="CF205" s="10"/>
      <c r="CG205" s="10">
        <v>0</v>
      </c>
      <c r="CH205" s="10" t="s">
        <v>814</v>
      </c>
      <c r="CI205" s="10">
        <v>0</v>
      </c>
      <c r="CJ205" s="10" t="s">
        <v>814</v>
      </c>
      <c r="CK205" s="10">
        <v>276478</v>
      </c>
      <c r="CL205" s="10" t="s">
        <v>814</v>
      </c>
      <c r="CM205" s="10">
        <v>965131</v>
      </c>
      <c r="CN205" s="10" t="s">
        <v>814</v>
      </c>
      <c r="CO205" s="10">
        <v>0</v>
      </c>
      <c r="CP205" s="10">
        <v>1</v>
      </c>
      <c r="CQ205" s="10"/>
      <c r="CR205" s="10">
        <v>8.36398E-2</v>
      </c>
      <c r="CS205" s="10">
        <v>0</v>
      </c>
      <c r="CT205" s="10">
        <v>0</v>
      </c>
      <c r="CU205" s="10">
        <v>0</v>
      </c>
      <c r="CV205" s="10">
        <v>0</v>
      </c>
      <c r="CW205" s="27">
        <v>0</v>
      </c>
    </row>
    <row r="206" spans="1:101" ht="14" x14ac:dyDescent="0.2">
      <c r="A206" s="28" t="s">
        <v>132</v>
      </c>
      <c r="B206" s="28" t="s">
        <v>280</v>
      </c>
      <c r="C206" s="28" t="s">
        <v>456</v>
      </c>
      <c r="D206" s="28" t="s">
        <v>456</v>
      </c>
      <c r="E206" s="28" t="s">
        <v>456</v>
      </c>
      <c r="F206" s="28">
        <v>221115</v>
      </c>
      <c r="G206" s="28" t="s">
        <v>599</v>
      </c>
      <c r="H206" s="3">
        <v>41576</v>
      </c>
      <c r="I206" s="28">
        <v>2014</v>
      </c>
      <c r="J206" s="28">
        <v>2016</v>
      </c>
      <c r="K206" s="28">
        <v>5</v>
      </c>
      <c r="L206" s="28">
        <v>0</v>
      </c>
      <c r="M206" s="28">
        <v>0</v>
      </c>
      <c r="N206" s="4">
        <v>0</v>
      </c>
      <c r="O206" s="4">
        <v>0</v>
      </c>
      <c r="P206" s="28">
        <v>2015</v>
      </c>
      <c r="Q206" s="5">
        <v>10000000</v>
      </c>
      <c r="R206" s="5">
        <v>10000000</v>
      </c>
      <c r="S206" s="6">
        <v>120000000</v>
      </c>
      <c r="T206" s="6">
        <v>0</v>
      </c>
      <c r="U206" s="6">
        <v>121887364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10120695.817199973</v>
      </c>
      <c r="AC206" s="6">
        <v>7179858.3376140045</v>
      </c>
      <c r="AD206" s="7">
        <v>0.70942339017955081</v>
      </c>
      <c r="AE206" s="6">
        <v>1015532</v>
      </c>
      <c r="AF206" s="6">
        <v>1355901</v>
      </c>
      <c r="AG206" s="10" t="s">
        <v>646</v>
      </c>
      <c r="AH206" s="10" t="s">
        <v>648</v>
      </c>
      <c r="AI206" s="10" t="s">
        <v>647</v>
      </c>
      <c r="AJ206" s="10" t="s">
        <v>646</v>
      </c>
      <c r="AK206" s="10" t="s">
        <v>728</v>
      </c>
      <c r="AL206" s="10">
        <v>1</v>
      </c>
      <c r="AM206" s="10">
        <v>0</v>
      </c>
      <c r="AN206" s="10">
        <v>0</v>
      </c>
      <c r="AO206" s="10">
        <v>0</v>
      </c>
      <c r="AP206" s="10">
        <v>0</v>
      </c>
      <c r="AQ206" s="10">
        <v>37630.839999999997</v>
      </c>
      <c r="AR206" s="10">
        <v>48700</v>
      </c>
      <c r="AS206" s="10">
        <v>1</v>
      </c>
      <c r="AT206" s="10">
        <v>1</v>
      </c>
      <c r="AU206" s="10">
        <v>1</v>
      </c>
      <c r="AV206" s="10"/>
      <c r="AW206" s="8"/>
      <c r="AX206" s="8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>
        <v>0</v>
      </c>
      <c r="CQ206" s="10"/>
      <c r="CR206" s="10">
        <v>0.14144180000000001</v>
      </c>
      <c r="CS206" s="10">
        <v>1</v>
      </c>
      <c r="CT206" s="10">
        <v>0</v>
      </c>
      <c r="CU206" s="10">
        <v>0</v>
      </c>
      <c r="CV206" s="10">
        <v>0</v>
      </c>
    </row>
    <row r="207" spans="1:101" ht="14" x14ac:dyDescent="0.2">
      <c r="A207" s="28" t="s">
        <v>136</v>
      </c>
      <c r="B207" s="28" t="s">
        <v>281</v>
      </c>
      <c r="C207" s="28" t="s">
        <v>457</v>
      </c>
      <c r="D207" s="28" t="s">
        <v>457</v>
      </c>
      <c r="E207" s="28" t="s">
        <v>457</v>
      </c>
      <c r="F207" s="28">
        <v>221115</v>
      </c>
      <c r="G207" s="28" t="s">
        <v>599</v>
      </c>
      <c r="H207" s="3">
        <v>41576</v>
      </c>
      <c r="I207" s="28">
        <v>2014</v>
      </c>
      <c r="J207" s="28">
        <v>2016</v>
      </c>
      <c r="K207" s="28">
        <v>8</v>
      </c>
      <c r="L207" s="28">
        <v>0</v>
      </c>
      <c r="M207" s="28">
        <v>0</v>
      </c>
      <c r="N207" s="4">
        <v>0</v>
      </c>
      <c r="O207" s="4">
        <v>0</v>
      </c>
      <c r="P207" s="28">
        <v>2015</v>
      </c>
      <c r="Q207" s="5">
        <v>10000000</v>
      </c>
      <c r="R207" s="5">
        <v>10000000</v>
      </c>
      <c r="S207" s="6">
        <v>336000000</v>
      </c>
      <c r="T207" s="6">
        <v>0</v>
      </c>
      <c r="U207" s="6">
        <v>151887364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11754675.942923049</v>
      </c>
      <c r="AC207" s="6">
        <v>8597651.9280161597</v>
      </c>
      <c r="AD207" s="7">
        <v>0.73142398563461986</v>
      </c>
      <c r="AE207" s="6">
        <v>502441.8000000001</v>
      </c>
      <c r="AF207" s="6">
        <v>1660653</v>
      </c>
      <c r="AG207" s="10" t="s">
        <v>646</v>
      </c>
      <c r="AH207" s="10" t="s">
        <v>648</v>
      </c>
      <c r="AI207" s="10" t="s">
        <v>647</v>
      </c>
      <c r="AJ207" s="10" t="s">
        <v>646</v>
      </c>
      <c r="AK207" s="10" t="s">
        <v>729</v>
      </c>
      <c r="AL207" s="10">
        <v>1</v>
      </c>
      <c r="AM207" s="10">
        <v>0</v>
      </c>
      <c r="AN207" s="10">
        <v>0</v>
      </c>
      <c r="AO207" s="10">
        <v>0</v>
      </c>
      <c r="AP207" s="10">
        <v>0</v>
      </c>
      <c r="AQ207" s="10">
        <v>37630.839999999997</v>
      </c>
      <c r="AR207" s="10">
        <v>48700</v>
      </c>
      <c r="AS207" s="10">
        <v>1</v>
      </c>
      <c r="AT207" s="10">
        <v>1</v>
      </c>
      <c r="AU207" s="10">
        <v>1</v>
      </c>
      <c r="AV207" s="10"/>
      <c r="AW207" s="8"/>
      <c r="AX207" s="8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>
        <v>0</v>
      </c>
      <c r="CQ207" s="10"/>
      <c r="CR207" s="10">
        <v>5.8439400000000002E-2</v>
      </c>
      <c r="CS207" s="10">
        <v>1</v>
      </c>
      <c r="CT207" s="10">
        <v>0</v>
      </c>
      <c r="CU207" s="10">
        <v>0</v>
      </c>
      <c r="CV207" s="10">
        <v>0</v>
      </c>
    </row>
    <row r="208" spans="1:101" ht="14" x14ac:dyDescent="0.2">
      <c r="A208" s="28" t="s">
        <v>137</v>
      </c>
      <c r="B208" s="28" t="s">
        <v>282</v>
      </c>
      <c r="C208" s="28" t="s">
        <v>458</v>
      </c>
      <c r="D208" s="28" t="s">
        <v>458</v>
      </c>
      <c r="E208" s="28" t="s">
        <v>458</v>
      </c>
      <c r="F208" s="28">
        <v>221115</v>
      </c>
      <c r="G208" s="28" t="s">
        <v>599</v>
      </c>
      <c r="H208" s="3">
        <v>41620</v>
      </c>
      <c r="I208" s="28">
        <v>2014</v>
      </c>
      <c r="J208" s="28">
        <v>2016</v>
      </c>
      <c r="K208" s="28">
        <v>6</v>
      </c>
      <c r="L208" s="28">
        <v>0</v>
      </c>
      <c r="M208" s="28">
        <v>0</v>
      </c>
      <c r="N208" s="4">
        <v>0</v>
      </c>
      <c r="O208" s="4">
        <v>0</v>
      </c>
      <c r="P208" s="28">
        <v>2014</v>
      </c>
      <c r="Q208" s="5">
        <v>30000000</v>
      </c>
      <c r="R208" s="5">
        <v>30000000</v>
      </c>
      <c r="S208" s="6">
        <v>0</v>
      </c>
      <c r="T208" s="6">
        <v>0</v>
      </c>
      <c r="U208" s="6">
        <v>431424000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35581488.799999997</v>
      </c>
      <c r="AC208" s="6">
        <v>26795860</v>
      </c>
      <c r="AD208" s="7">
        <v>0.75308428353340862</v>
      </c>
      <c r="AE208" s="6">
        <v>3546908.4000000008</v>
      </c>
      <c r="AF208" s="6">
        <v>145352</v>
      </c>
      <c r="AG208" s="10" t="s">
        <v>646</v>
      </c>
      <c r="AH208" s="10" t="s">
        <v>655</v>
      </c>
      <c r="AI208" s="10" t="s">
        <v>647</v>
      </c>
      <c r="AJ208" s="10" t="s">
        <v>646</v>
      </c>
      <c r="AK208" s="10" t="s">
        <v>730</v>
      </c>
      <c r="AL208" s="10">
        <v>1</v>
      </c>
      <c r="AM208" s="10">
        <v>0</v>
      </c>
      <c r="AN208" s="10">
        <v>0</v>
      </c>
      <c r="AO208" s="10">
        <v>0</v>
      </c>
      <c r="AP208" s="10">
        <v>0</v>
      </c>
      <c r="AQ208" s="10">
        <v>40644</v>
      </c>
      <c r="AR208" s="10">
        <v>41000</v>
      </c>
      <c r="AS208" s="10">
        <v>1</v>
      </c>
      <c r="AT208" s="10">
        <v>1</v>
      </c>
      <c r="AU208" s="10">
        <v>0</v>
      </c>
      <c r="AV208" s="10"/>
      <c r="AW208" s="8" t="s">
        <v>836</v>
      </c>
      <c r="AX208" s="8">
        <v>2901</v>
      </c>
      <c r="AY208" s="10">
        <v>0</v>
      </c>
      <c r="AZ208" s="10">
        <v>0</v>
      </c>
      <c r="BA208" s="10">
        <v>0</v>
      </c>
      <c r="BB208" s="10"/>
      <c r="BC208" s="10">
        <v>0</v>
      </c>
      <c r="BD208" s="10"/>
      <c r="BE208" s="10">
        <v>0</v>
      </c>
      <c r="BF208" s="10"/>
      <c r="BG208" s="10">
        <v>0</v>
      </c>
      <c r="BH208" s="10"/>
      <c r="BI208" s="10">
        <v>0</v>
      </c>
      <c r="BJ208" s="10"/>
      <c r="BK208" s="10">
        <v>0</v>
      </c>
      <c r="BL208" s="10"/>
      <c r="BM208" s="10">
        <v>0</v>
      </c>
      <c r="BN208" s="10"/>
      <c r="BO208" s="10">
        <v>0</v>
      </c>
      <c r="BP208" s="10"/>
      <c r="BQ208" s="10">
        <v>0</v>
      </c>
      <c r="BR208" s="10"/>
      <c r="BS208" s="10">
        <v>0</v>
      </c>
      <c r="BT208" s="10" t="s">
        <v>814</v>
      </c>
      <c r="BU208" s="10">
        <v>2764630</v>
      </c>
      <c r="BV208" s="10" t="s">
        <v>814</v>
      </c>
      <c r="BW208" s="10">
        <v>9210587</v>
      </c>
      <c r="BX208" s="10" t="s">
        <v>814</v>
      </c>
      <c r="BY208" s="10">
        <v>8929364</v>
      </c>
      <c r="BZ208" s="10" t="s">
        <v>814</v>
      </c>
      <c r="CA208" s="10">
        <v>13414636</v>
      </c>
      <c r="CB208" s="10" t="s">
        <v>814</v>
      </c>
      <c r="CC208" s="10">
        <v>9366150</v>
      </c>
      <c r="CD208" s="10" t="s">
        <v>814</v>
      </c>
      <c r="CE208" s="10">
        <v>6598318</v>
      </c>
      <c r="CF208" s="10" t="s">
        <v>814</v>
      </c>
      <c r="CG208" s="10">
        <v>7662753</v>
      </c>
      <c r="CH208" s="10" t="s">
        <v>814</v>
      </c>
      <c r="CI208" s="10">
        <v>9491109</v>
      </c>
      <c r="CJ208" s="10" t="s">
        <v>814</v>
      </c>
      <c r="CK208" s="10">
        <v>13114983</v>
      </c>
      <c r="CL208" s="10" t="s">
        <v>814</v>
      </c>
      <c r="CM208" s="10">
        <v>13727040</v>
      </c>
      <c r="CN208" s="10" t="s">
        <v>814</v>
      </c>
      <c r="CO208" s="10">
        <v>10429289</v>
      </c>
      <c r="CP208" s="10">
        <v>1</v>
      </c>
      <c r="CQ208" s="10"/>
      <c r="CR208" s="10">
        <v>0.13236780000000001</v>
      </c>
      <c r="CS208" s="10">
        <v>1</v>
      </c>
      <c r="CT208" s="10">
        <v>0</v>
      </c>
      <c r="CU208" s="10">
        <v>0</v>
      </c>
      <c r="CV208" s="10">
        <v>0</v>
      </c>
    </row>
    <row r="209" spans="1:101" ht="14" x14ac:dyDescent="0.2">
      <c r="A209" s="28" t="s">
        <v>62</v>
      </c>
      <c r="B209" s="28" t="s">
        <v>261</v>
      </c>
      <c r="C209" s="28" t="s">
        <v>459</v>
      </c>
      <c r="D209" s="28" t="s">
        <v>459</v>
      </c>
      <c r="E209" s="28" t="s">
        <v>459</v>
      </c>
      <c r="F209" s="28">
        <v>221119</v>
      </c>
      <c r="G209" s="28" t="s">
        <v>599</v>
      </c>
      <c r="H209" s="3">
        <v>41620</v>
      </c>
      <c r="I209" s="28">
        <v>2014</v>
      </c>
      <c r="J209" s="28">
        <v>2016</v>
      </c>
      <c r="K209" s="28">
        <v>5</v>
      </c>
      <c r="L209" s="28">
        <v>0</v>
      </c>
      <c r="M209" s="28">
        <v>0</v>
      </c>
      <c r="N209" s="4">
        <v>0</v>
      </c>
      <c r="O209" s="4">
        <v>0</v>
      </c>
      <c r="P209" s="28">
        <v>2014</v>
      </c>
      <c r="Q209" s="5">
        <v>10000000</v>
      </c>
      <c r="R209" s="5">
        <v>10000000</v>
      </c>
      <c r="S209" s="6">
        <v>110372500</v>
      </c>
      <c r="T209" s="6">
        <v>0</v>
      </c>
      <c r="U209" s="6">
        <v>110372500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10121493.782400001</v>
      </c>
      <c r="AC209" s="6">
        <v>6128223.5104</v>
      </c>
      <c r="AD209" s="7">
        <v>0.60546631180628763</v>
      </c>
      <c r="AE209" s="6">
        <v>776037.89260637225</v>
      </c>
      <c r="AF209" s="6">
        <v>53875</v>
      </c>
      <c r="AG209" s="10" t="s">
        <v>646</v>
      </c>
      <c r="AH209" s="10" t="s">
        <v>648</v>
      </c>
      <c r="AI209" s="10" t="s">
        <v>647</v>
      </c>
      <c r="AJ209" s="10" t="s">
        <v>646</v>
      </c>
      <c r="AK209" s="10" t="s">
        <v>731</v>
      </c>
      <c r="AL209" s="10">
        <v>0</v>
      </c>
      <c r="AM209" s="10">
        <v>0</v>
      </c>
      <c r="AN209" s="10">
        <v>1</v>
      </c>
      <c r="AO209" s="10">
        <v>0</v>
      </c>
      <c r="AP209" s="10">
        <v>0</v>
      </c>
      <c r="AQ209" s="10">
        <v>44215.6</v>
      </c>
      <c r="AR209" s="10">
        <v>45000</v>
      </c>
      <c r="AS209" s="10">
        <v>1</v>
      </c>
      <c r="AT209" s="10">
        <v>1</v>
      </c>
      <c r="AU209" s="10">
        <v>1</v>
      </c>
      <c r="AV209" s="10"/>
      <c r="AW209" s="8" t="s">
        <v>857</v>
      </c>
      <c r="AX209" s="8">
        <v>650</v>
      </c>
      <c r="AY209" s="10">
        <v>0</v>
      </c>
      <c r="AZ209" s="10">
        <v>0</v>
      </c>
      <c r="BA209" s="10">
        <v>0</v>
      </c>
      <c r="BB209" s="10"/>
      <c r="BC209" s="10">
        <v>0</v>
      </c>
      <c r="BD209" s="10"/>
      <c r="BE209" s="10">
        <v>0</v>
      </c>
      <c r="BF209" s="10"/>
      <c r="BG209" s="10">
        <v>0</v>
      </c>
      <c r="BH209" s="10"/>
      <c r="BI209" s="10">
        <v>0</v>
      </c>
      <c r="BJ209" s="10"/>
      <c r="BK209" s="10">
        <v>0</v>
      </c>
      <c r="BL209" s="10"/>
      <c r="BM209" s="10">
        <v>0</v>
      </c>
      <c r="BN209" s="10"/>
      <c r="BO209" s="10">
        <v>0</v>
      </c>
      <c r="BP209" s="10"/>
      <c r="BQ209" s="10">
        <v>0</v>
      </c>
      <c r="BR209" s="10"/>
      <c r="BS209" s="10">
        <v>0</v>
      </c>
      <c r="BT209" s="10"/>
      <c r="BU209" s="10">
        <v>0</v>
      </c>
      <c r="BV209" s="10"/>
      <c r="BW209" s="10">
        <v>0</v>
      </c>
      <c r="BX209" s="10" t="s">
        <v>814</v>
      </c>
      <c r="BY209" s="10">
        <v>0</v>
      </c>
      <c r="BZ209" s="10" t="s">
        <v>814</v>
      </c>
      <c r="CA209" s="10">
        <v>0</v>
      </c>
      <c r="CB209" s="10" t="s">
        <v>814</v>
      </c>
      <c r="CC209" s="10">
        <v>0</v>
      </c>
      <c r="CD209" s="10" t="s">
        <v>814</v>
      </c>
      <c r="CE209" s="10">
        <v>401996</v>
      </c>
      <c r="CF209" s="10" t="s">
        <v>814</v>
      </c>
      <c r="CG209" s="10">
        <v>502380</v>
      </c>
      <c r="CH209" s="10" t="s">
        <v>814</v>
      </c>
      <c r="CI209" s="10">
        <v>0</v>
      </c>
      <c r="CJ209" s="10" t="s">
        <v>814</v>
      </c>
      <c r="CK209" s="10">
        <v>0</v>
      </c>
      <c r="CL209" s="10" t="s">
        <v>814</v>
      </c>
      <c r="CM209" s="10">
        <v>0</v>
      </c>
      <c r="CN209" s="10" t="s">
        <v>814</v>
      </c>
      <c r="CO209" s="10">
        <v>237525</v>
      </c>
      <c r="CP209" s="10">
        <v>1</v>
      </c>
      <c r="CQ209" s="10"/>
      <c r="CR209" s="10">
        <v>0.12663340000000001</v>
      </c>
      <c r="CS209" s="10">
        <v>1</v>
      </c>
      <c r="CT209" s="10">
        <v>0</v>
      </c>
      <c r="CU209" s="10">
        <v>0</v>
      </c>
      <c r="CV209" s="10">
        <v>0</v>
      </c>
    </row>
    <row r="210" spans="1:101" ht="14" x14ac:dyDescent="0.2">
      <c r="A210" s="28" t="s">
        <v>4</v>
      </c>
      <c r="B210" s="28" t="s">
        <v>243</v>
      </c>
      <c r="C210" s="28" t="s">
        <v>460</v>
      </c>
      <c r="D210" s="28" t="s">
        <v>529</v>
      </c>
      <c r="E210" s="28" t="s">
        <v>529</v>
      </c>
      <c r="F210" s="28">
        <v>325199</v>
      </c>
      <c r="G210" s="28" t="s">
        <v>598</v>
      </c>
      <c r="H210" s="3">
        <v>41627</v>
      </c>
      <c r="I210" s="28">
        <v>2015</v>
      </c>
      <c r="J210" s="28">
        <v>2017</v>
      </c>
      <c r="K210" s="28">
        <v>136</v>
      </c>
      <c r="L210" s="28">
        <v>0</v>
      </c>
      <c r="M210" s="28">
        <v>0</v>
      </c>
      <c r="N210" s="4">
        <v>0</v>
      </c>
      <c r="O210" s="4">
        <v>0</v>
      </c>
      <c r="P210" s="28">
        <v>2015</v>
      </c>
      <c r="Q210" s="5">
        <v>30000000</v>
      </c>
      <c r="R210" s="5">
        <v>30000000</v>
      </c>
      <c r="S210" s="6">
        <v>1173000000</v>
      </c>
      <c r="T210" s="6">
        <v>0</v>
      </c>
      <c r="U210" s="6">
        <v>1200000000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107498428.44</v>
      </c>
      <c r="AC210" s="6">
        <v>81565480.307999998</v>
      </c>
      <c r="AD210" s="7">
        <v>0.75875974646015953</v>
      </c>
      <c r="AE210" s="6">
        <v>10622009.39436</v>
      </c>
      <c r="AF210" s="6">
        <v>10970803</v>
      </c>
      <c r="AG210" s="10" t="s">
        <v>646</v>
      </c>
      <c r="AH210" s="10" t="s">
        <v>655</v>
      </c>
      <c r="AI210" s="10" t="s">
        <v>598</v>
      </c>
      <c r="AJ210" s="10" t="s">
        <v>646</v>
      </c>
      <c r="AK210" s="10" t="s">
        <v>732</v>
      </c>
      <c r="AL210" s="10">
        <v>0</v>
      </c>
      <c r="AM210" s="10">
        <v>1</v>
      </c>
      <c r="AN210" s="10">
        <v>0</v>
      </c>
      <c r="AO210" s="10">
        <v>0</v>
      </c>
      <c r="AP210" s="10">
        <v>0</v>
      </c>
      <c r="AQ210" s="10">
        <v>64596</v>
      </c>
      <c r="AR210" s="10">
        <v>64596</v>
      </c>
      <c r="AS210" s="10">
        <v>1</v>
      </c>
      <c r="AT210" s="10">
        <v>1</v>
      </c>
      <c r="AU210" s="10">
        <v>0</v>
      </c>
      <c r="AV210" s="10"/>
      <c r="AW210" s="8" t="s">
        <v>817</v>
      </c>
      <c r="AX210" s="8">
        <v>19171</v>
      </c>
      <c r="AY210" s="10">
        <v>0</v>
      </c>
      <c r="AZ210" s="10">
        <v>0</v>
      </c>
      <c r="BA210" s="10">
        <v>0</v>
      </c>
      <c r="BB210" s="10"/>
      <c r="BC210" s="10">
        <v>0</v>
      </c>
      <c r="BD210" s="10"/>
      <c r="BE210" s="10">
        <v>0</v>
      </c>
      <c r="BF210" s="10"/>
      <c r="BG210" s="10">
        <v>0</v>
      </c>
      <c r="BH210" s="10"/>
      <c r="BI210" s="10">
        <v>0</v>
      </c>
      <c r="BJ210" s="10"/>
      <c r="BK210" s="10">
        <v>0</v>
      </c>
      <c r="BL210" s="10"/>
      <c r="BM210" s="10">
        <v>0</v>
      </c>
      <c r="BN210" s="10"/>
      <c r="BO210" s="10">
        <v>0</v>
      </c>
      <c r="BP210" s="10"/>
      <c r="BQ210" s="10">
        <v>0</v>
      </c>
      <c r="BR210" s="10"/>
      <c r="BS210" s="10">
        <v>0</v>
      </c>
      <c r="BT210" s="10"/>
      <c r="BU210" s="10">
        <v>0</v>
      </c>
      <c r="BV210" s="10"/>
      <c r="BW210" s="10">
        <v>0</v>
      </c>
      <c r="BX210" s="10" t="s">
        <v>814</v>
      </c>
      <c r="BY210" s="10">
        <v>27615</v>
      </c>
      <c r="BZ210" s="10" t="s">
        <v>814</v>
      </c>
      <c r="CA210" s="10">
        <v>0</v>
      </c>
      <c r="CB210" s="10" t="s">
        <v>814</v>
      </c>
      <c r="CC210" s="10">
        <v>0</v>
      </c>
      <c r="CD210" s="10" t="s">
        <v>814</v>
      </c>
      <c r="CE210" s="10">
        <v>0</v>
      </c>
      <c r="CF210" s="10" t="s">
        <v>814</v>
      </c>
      <c r="CG210" s="10">
        <v>0</v>
      </c>
      <c r="CH210" s="10" t="s">
        <v>814</v>
      </c>
      <c r="CI210" s="10">
        <v>0</v>
      </c>
      <c r="CJ210" s="10" t="s">
        <v>814</v>
      </c>
      <c r="CK210" s="10">
        <v>0</v>
      </c>
      <c r="CL210" s="10" t="s">
        <v>814</v>
      </c>
      <c r="CM210" s="10">
        <v>0</v>
      </c>
      <c r="CN210" s="10" t="s">
        <v>814</v>
      </c>
      <c r="CO210" s="10">
        <v>0</v>
      </c>
      <c r="CP210" s="10">
        <v>1</v>
      </c>
      <c r="CQ210" s="10"/>
      <c r="CR210" s="10">
        <v>0.1302268</v>
      </c>
      <c r="CS210" s="10">
        <v>0</v>
      </c>
      <c r="CT210" s="10">
        <v>0</v>
      </c>
      <c r="CU210" s="10">
        <v>0</v>
      </c>
      <c r="CV210" s="10">
        <v>0</v>
      </c>
      <c r="CW210" s="27">
        <v>0</v>
      </c>
    </row>
    <row r="211" spans="1:101" ht="14" x14ac:dyDescent="0.2">
      <c r="A211" s="28" t="s">
        <v>138</v>
      </c>
      <c r="B211" s="28" t="s">
        <v>261</v>
      </c>
      <c r="C211" s="28" t="s">
        <v>459</v>
      </c>
      <c r="D211" s="28" t="s">
        <v>459</v>
      </c>
      <c r="E211" s="28" t="s">
        <v>459</v>
      </c>
      <c r="F211" s="28">
        <v>221119</v>
      </c>
      <c r="G211" s="28" t="s">
        <v>599</v>
      </c>
      <c r="H211" s="3">
        <v>41620</v>
      </c>
      <c r="I211" s="28">
        <v>2014</v>
      </c>
      <c r="J211" s="28">
        <v>2016</v>
      </c>
      <c r="K211" s="28">
        <v>5</v>
      </c>
      <c r="L211" s="28">
        <v>0</v>
      </c>
      <c r="M211" s="28">
        <v>0</v>
      </c>
      <c r="N211" s="4">
        <v>0</v>
      </c>
      <c r="O211" s="4">
        <v>0</v>
      </c>
      <c r="P211" s="28">
        <v>2014</v>
      </c>
      <c r="Q211" s="5">
        <v>10000000</v>
      </c>
      <c r="R211" s="5">
        <v>10000000</v>
      </c>
      <c r="S211" s="6">
        <v>155422500</v>
      </c>
      <c r="T211" s="6">
        <v>375000</v>
      </c>
      <c r="U211" s="6">
        <v>155422000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17875586.169999998</v>
      </c>
      <c r="AC211" s="6">
        <v>13159975.9243</v>
      </c>
      <c r="AD211" s="7">
        <v>0.73619828738181181</v>
      </c>
      <c r="AE211" s="6">
        <v>160690.89429656343</v>
      </c>
      <c r="AF211" s="6">
        <v>360973</v>
      </c>
      <c r="AG211" s="10" t="s">
        <v>646</v>
      </c>
      <c r="AH211" s="10" t="s">
        <v>648</v>
      </c>
      <c r="AI211" s="10" t="s">
        <v>647</v>
      </c>
      <c r="AJ211" s="10" t="s">
        <v>646</v>
      </c>
      <c r="AK211" s="10" t="s">
        <v>733</v>
      </c>
      <c r="AL211" s="10">
        <v>0</v>
      </c>
      <c r="AM211" s="10">
        <v>0</v>
      </c>
      <c r="AN211" s="10">
        <v>1</v>
      </c>
      <c r="AO211" s="10">
        <v>0</v>
      </c>
      <c r="AP211" s="10">
        <v>0</v>
      </c>
      <c r="AQ211" s="10">
        <v>44215.6</v>
      </c>
      <c r="AR211" s="10">
        <v>45000</v>
      </c>
      <c r="AS211" s="10">
        <v>1</v>
      </c>
      <c r="AT211" s="10">
        <v>1</v>
      </c>
      <c r="AU211" s="10">
        <v>1</v>
      </c>
      <c r="AV211" s="10"/>
      <c r="AW211" s="8" t="s">
        <v>895</v>
      </c>
      <c r="AX211" s="8">
        <v>148</v>
      </c>
      <c r="AY211" s="10">
        <v>0</v>
      </c>
      <c r="AZ211" s="10">
        <v>0</v>
      </c>
      <c r="BA211" s="10">
        <v>0</v>
      </c>
      <c r="BB211" s="10"/>
      <c r="BC211" s="10">
        <v>0</v>
      </c>
      <c r="BD211" s="10"/>
      <c r="BE211" s="10">
        <v>0</v>
      </c>
      <c r="BF211" s="10"/>
      <c r="BG211" s="10">
        <v>0</v>
      </c>
      <c r="BH211" s="10"/>
      <c r="BI211" s="10">
        <v>0</v>
      </c>
      <c r="BJ211" s="10"/>
      <c r="BK211" s="10">
        <v>0</v>
      </c>
      <c r="BL211" s="10"/>
      <c r="BM211" s="10">
        <v>0</v>
      </c>
      <c r="BN211" s="10"/>
      <c r="BO211" s="10">
        <v>0</v>
      </c>
      <c r="BP211" s="10"/>
      <c r="BQ211" s="10">
        <v>0</v>
      </c>
      <c r="BR211" s="10"/>
      <c r="BS211" s="10">
        <v>0</v>
      </c>
      <c r="BT211" s="10"/>
      <c r="BU211" s="10">
        <v>0</v>
      </c>
      <c r="BV211" s="10"/>
      <c r="BW211" s="10">
        <v>0</v>
      </c>
      <c r="BX211" s="10"/>
      <c r="BY211" s="10">
        <v>0</v>
      </c>
      <c r="BZ211" s="10"/>
      <c r="CA211" s="10">
        <v>0</v>
      </c>
      <c r="CB211" s="10" t="s">
        <v>814</v>
      </c>
      <c r="CC211" s="10">
        <v>0</v>
      </c>
      <c r="CD211" s="10"/>
      <c r="CE211" s="10">
        <v>0</v>
      </c>
      <c r="CF211" s="10"/>
      <c r="CG211" s="10">
        <v>0</v>
      </c>
      <c r="CH211" s="10"/>
      <c r="CI211" s="10">
        <v>0</v>
      </c>
      <c r="CJ211" s="10"/>
      <c r="CK211" s="10">
        <v>0</v>
      </c>
      <c r="CL211" s="10" t="s">
        <v>814</v>
      </c>
      <c r="CM211" s="10">
        <v>1213</v>
      </c>
      <c r="CN211" s="10" t="s">
        <v>814</v>
      </c>
      <c r="CO211" s="10">
        <v>0</v>
      </c>
      <c r="CP211" s="10">
        <v>1</v>
      </c>
      <c r="CQ211" s="10"/>
      <c r="CR211" s="10">
        <v>1.22106E-2</v>
      </c>
      <c r="CS211" s="10">
        <v>1</v>
      </c>
      <c r="CT211" s="10">
        <v>0</v>
      </c>
      <c r="CU211" s="10">
        <v>0</v>
      </c>
      <c r="CV211" s="10">
        <v>0</v>
      </c>
    </row>
    <row r="212" spans="1:101" ht="14" x14ac:dyDescent="0.2">
      <c r="A212" s="28" t="s">
        <v>112</v>
      </c>
      <c r="B212" s="28" t="s">
        <v>259</v>
      </c>
      <c r="C212" s="28" t="s">
        <v>461</v>
      </c>
      <c r="D212" s="28" t="s">
        <v>530</v>
      </c>
      <c r="E212" s="28" t="s">
        <v>530</v>
      </c>
      <c r="F212" s="28">
        <v>221119</v>
      </c>
      <c r="G212" s="28" t="s">
        <v>599</v>
      </c>
      <c r="H212" s="3">
        <v>41597</v>
      </c>
      <c r="I212" s="28">
        <v>2014</v>
      </c>
      <c r="J212" s="28">
        <v>2016</v>
      </c>
      <c r="K212" s="28">
        <v>5</v>
      </c>
      <c r="L212" s="28">
        <v>0</v>
      </c>
      <c r="M212" s="28">
        <v>0</v>
      </c>
      <c r="N212" s="4">
        <v>0</v>
      </c>
      <c r="O212" s="4">
        <v>0</v>
      </c>
      <c r="P212" s="28">
        <v>2014</v>
      </c>
      <c r="Q212" s="5">
        <v>5000000</v>
      </c>
      <c r="R212" s="5">
        <v>5000000</v>
      </c>
      <c r="S212" s="6">
        <v>190000000</v>
      </c>
      <c r="T212" s="6">
        <v>0</v>
      </c>
      <c r="U212" s="6">
        <v>190000000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17256720.884</v>
      </c>
      <c r="AC212" s="6">
        <v>13413916.162400002</v>
      </c>
      <c r="AD212" s="7">
        <v>0.77731547334911411</v>
      </c>
      <c r="AE212" s="6">
        <v>159684.49296607124</v>
      </c>
      <c r="AF212" s="6">
        <v>204181</v>
      </c>
      <c r="AG212" s="10" t="s">
        <v>646</v>
      </c>
      <c r="AH212" s="10" t="s">
        <v>648</v>
      </c>
      <c r="AI212" s="10" t="s">
        <v>647</v>
      </c>
      <c r="AJ212" s="10" t="s">
        <v>646</v>
      </c>
      <c r="AK212" s="10" t="s">
        <v>734</v>
      </c>
      <c r="AL212" s="10">
        <v>0</v>
      </c>
      <c r="AM212" s="10">
        <v>0</v>
      </c>
      <c r="AN212" s="10">
        <v>1</v>
      </c>
      <c r="AO212" s="10">
        <v>0</v>
      </c>
      <c r="AP212" s="10">
        <v>0</v>
      </c>
      <c r="AQ212" s="10">
        <v>56199</v>
      </c>
      <c r="AR212" s="10">
        <v>56500</v>
      </c>
      <c r="AS212" s="10">
        <v>1</v>
      </c>
      <c r="AT212" s="10">
        <v>1</v>
      </c>
      <c r="AU212" s="10">
        <v>0</v>
      </c>
      <c r="AV212" s="10"/>
      <c r="AW212" s="8" t="s">
        <v>883</v>
      </c>
      <c r="AX212" s="8">
        <v>129</v>
      </c>
      <c r="AY212" s="10">
        <v>0</v>
      </c>
      <c r="AZ212" s="10">
        <v>0</v>
      </c>
      <c r="BA212" s="10">
        <v>0</v>
      </c>
      <c r="BB212" s="10"/>
      <c r="BC212" s="10">
        <v>0</v>
      </c>
      <c r="BD212" s="10"/>
      <c r="BE212" s="10">
        <v>0</v>
      </c>
      <c r="BF212" s="10"/>
      <c r="BG212" s="10">
        <v>0</v>
      </c>
      <c r="BH212" s="10"/>
      <c r="BI212" s="10">
        <v>0</v>
      </c>
      <c r="BJ212" s="10"/>
      <c r="BK212" s="10">
        <v>0</v>
      </c>
      <c r="BL212" s="10"/>
      <c r="BM212" s="10">
        <v>0</v>
      </c>
      <c r="BN212" s="10"/>
      <c r="BO212" s="10">
        <v>0</v>
      </c>
      <c r="BP212" s="10"/>
      <c r="BQ212" s="10">
        <v>0</v>
      </c>
      <c r="BR212" s="10"/>
      <c r="BS212" s="10">
        <v>0</v>
      </c>
      <c r="BT212" s="10"/>
      <c r="BU212" s="10">
        <v>0</v>
      </c>
      <c r="BV212" s="10"/>
      <c r="BW212" s="10">
        <v>0</v>
      </c>
      <c r="BX212" s="10"/>
      <c r="BY212" s="10">
        <v>0</v>
      </c>
      <c r="BZ212" s="10"/>
      <c r="CA212" s="10">
        <v>0</v>
      </c>
      <c r="CB212" s="10" t="s">
        <v>814</v>
      </c>
      <c r="CC212" s="10">
        <v>0</v>
      </c>
      <c r="CD212" s="10"/>
      <c r="CE212" s="10">
        <v>0</v>
      </c>
      <c r="CF212" s="10"/>
      <c r="CG212" s="10">
        <v>0</v>
      </c>
      <c r="CH212" s="10"/>
      <c r="CI212" s="10">
        <v>0</v>
      </c>
      <c r="CJ212" s="10"/>
      <c r="CK212" s="10">
        <v>0</v>
      </c>
      <c r="CL212" s="10"/>
      <c r="CM212" s="10">
        <v>0</v>
      </c>
      <c r="CN212" s="10"/>
      <c r="CO212" s="10">
        <v>0</v>
      </c>
      <c r="CP212" s="10">
        <v>1</v>
      </c>
      <c r="CQ212" s="10"/>
      <c r="CR212" s="10">
        <v>1.1904400000000001E-2</v>
      </c>
      <c r="CS212" s="10">
        <v>1</v>
      </c>
      <c r="CT212" s="10">
        <v>0</v>
      </c>
      <c r="CU212" s="10">
        <v>0</v>
      </c>
      <c r="CV212" s="10">
        <v>0</v>
      </c>
    </row>
    <row r="213" spans="1:101" ht="14" x14ac:dyDescent="0.2">
      <c r="A213" s="28" t="s">
        <v>139</v>
      </c>
      <c r="B213" s="28" t="s">
        <v>271</v>
      </c>
      <c r="C213" s="28" t="s">
        <v>462</v>
      </c>
      <c r="D213" s="28" t="s">
        <v>462</v>
      </c>
      <c r="E213" s="28" t="s">
        <v>462</v>
      </c>
      <c r="F213" s="28">
        <v>221119</v>
      </c>
      <c r="G213" s="28" t="s">
        <v>599</v>
      </c>
      <c r="H213" s="3">
        <v>41471</v>
      </c>
      <c r="I213" s="28">
        <v>2014</v>
      </c>
      <c r="J213" s="28">
        <v>2016</v>
      </c>
      <c r="K213" s="28">
        <v>3</v>
      </c>
      <c r="L213" s="28">
        <v>0</v>
      </c>
      <c r="M213" s="28">
        <v>0</v>
      </c>
      <c r="N213" s="4">
        <v>0</v>
      </c>
      <c r="O213" s="4">
        <v>0</v>
      </c>
      <c r="P213" s="28">
        <v>2015</v>
      </c>
      <c r="Q213" s="5">
        <v>10000000</v>
      </c>
      <c r="R213" s="5">
        <v>10000000</v>
      </c>
      <c r="S213" s="6">
        <v>342000000</v>
      </c>
      <c r="T213" s="6">
        <v>559089</v>
      </c>
      <c r="U213" s="6">
        <v>342000000</v>
      </c>
      <c r="V213" s="6">
        <v>513000</v>
      </c>
      <c r="W213" s="6">
        <v>513000</v>
      </c>
      <c r="X213" s="6">
        <v>5335.2</v>
      </c>
      <c r="Y213" s="6">
        <v>513000</v>
      </c>
      <c r="Z213" s="6">
        <v>5335.2</v>
      </c>
      <c r="AA213" s="6">
        <v>0</v>
      </c>
      <c r="AB213" s="6">
        <v>28850983.199999999</v>
      </c>
      <c r="AC213" s="6">
        <v>23072400</v>
      </c>
      <c r="AD213" s="7">
        <v>0.79970931458585437</v>
      </c>
      <c r="AE213" s="6">
        <v>1372784.0891106538</v>
      </c>
      <c r="AF213" s="6">
        <v>1358845</v>
      </c>
      <c r="AG213" s="10" t="s">
        <v>646</v>
      </c>
      <c r="AH213" s="10" t="s">
        <v>648</v>
      </c>
      <c r="AI213" s="10" t="s">
        <v>647</v>
      </c>
      <c r="AJ213" s="10" t="s">
        <v>646</v>
      </c>
      <c r="AK213" s="10" t="s">
        <v>735</v>
      </c>
      <c r="AL213" s="10">
        <v>0</v>
      </c>
      <c r="AM213" s="10">
        <v>0</v>
      </c>
      <c r="AN213" s="10">
        <v>1</v>
      </c>
      <c r="AO213" s="10">
        <v>0</v>
      </c>
      <c r="AP213" s="10">
        <v>0</v>
      </c>
      <c r="AQ213" s="10">
        <v>44215</v>
      </c>
      <c r="AR213" s="10">
        <v>46000</v>
      </c>
      <c r="AS213" s="10">
        <v>1</v>
      </c>
      <c r="AT213" s="10">
        <v>1</v>
      </c>
      <c r="AU213" s="10">
        <v>0</v>
      </c>
      <c r="AV213" s="10"/>
      <c r="AW213" s="8"/>
      <c r="AX213" s="8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>
        <v>0</v>
      </c>
      <c r="CQ213" s="10"/>
      <c r="CR213" s="10">
        <v>5.9499000000000003E-2</v>
      </c>
      <c r="CS213" s="10">
        <v>1</v>
      </c>
      <c r="CT213" s="10">
        <v>0</v>
      </c>
      <c r="CU213" s="10">
        <v>0</v>
      </c>
      <c r="CV213" s="10">
        <v>0</v>
      </c>
    </row>
    <row r="214" spans="1:101" ht="14" x14ac:dyDescent="0.2">
      <c r="A214" s="28" t="s">
        <v>140</v>
      </c>
      <c r="B214" s="28" t="s">
        <v>283</v>
      </c>
      <c r="C214" s="28" t="s">
        <v>463</v>
      </c>
      <c r="D214" s="28" t="s">
        <v>463</v>
      </c>
      <c r="E214" s="28" t="s">
        <v>463</v>
      </c>
      <c r="F214" s="28">
        <v>221119</v>
      </c>
      <c r="G214" s="28" t="s">
        <v>599</v>
      </c>
      <c r="H214" s="3">
        <v>41586</v>
      </c>
      <c r="I214" s="28">
        <v>2014</v>
      </c>
      <c r="J214" s="28">
        <v>2016</v>
      </c>
      <c r="K214" s="28">
        <v>6</v>
      </c>
      <c r="L214" s="28">
        <v>0</v>
      </c>
      <c r="M214" s="28">
        <v>0</v>
      </c>
      <c r="N214" s="4">
        <v>0</v>
      </c>
      <c r="O214" s="4">
        <v>0</v>
      </c>
      <c r="P214" s="28">
        <v>2015</v>
      </c>
      <c r="Q214" s="5">
        <v>10000000</v>
      </c>
      <c r="R214" s="5">
        <v>10000000</v>
      </c>
      <c r="S214" s="6">
        <v>299200000</v>
      </c>
      <c r="T214" s="6">
        <v>0</v>
      </c>
      <c r="U214" s="6">
        <v>299200000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26006409.899999999</v>
      </c>
      <c r="AC214" s="6">
        <v>20708837.899999995</v>
      </c>
      <c r="AD214" s="7">
        <v>0.79629745049892475</v>
      </c>
      <c r="AE214" s="6">
        <v>2687667.8190889815</v>
      </c>
      <c r="AF214" s="6">
        <v>2244607</v>
      </c>
      <c r="AG214" s="10" t="s">
        <v>646</v>
      </c>
      <c r="AH214" s="10" t="s">
        <v>655</v>
      </c>
      <c r="AI214" s="10" t="s">
        <v>647</v>
      </c>
      <c r="AJ214" s="10" t="s">
        <v>646</v>
      </c>
      <c r="AK214" s="10" t="s">
        <v>736</v>
      </c>
      <c r="AL214" s="10">
        <v>0</v>
      </c>
      <c r="AM214" s="10">
        <v>0</v>
      </c>
      <c r="AN214" s="10">
        <v>1</v>
      </c>
      <c r="AO214" s="10">
        <v>0</v>
      </c>
      <c r="AP214" s="10">
        <v>0</v>
      </c>
      <c r="AQ214" s="10">
        <v>48784</v>
      </c>
      <c r="AR214" s="10">
        <v>48784</v>
      </c>
      <c r="AS214" s="10">
        <v>1</v>
      </c>
      <c r="AT214" s="10">
        <v>1</v>
      </c>
      <c r="AU214" s="10">
        <v>0</v>
      </c>
      <c r="AV214" s="10"/>
      <c r="AW214" s="8"/>
      <c r="AX214" s="8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>
        <v>0</v>
      </c>
      <c r="CQ214" s="10"/>
      <c r="CR214" s="10">
        <v>0.1297836</v>
      </c>
      <c r="CS214" s="10">
        <v>1</v>
      </c>
      <c r="CT214" s="10">
        <v>0</v>
      </c>
      <c r="CU214" s="10">
        <v>0</v>
      </c>
      <c r="CV214" s="10">
        <v>0</v>
      </c>
    </row>
    <row r="215" spans="1:101" ht="14" x14ac:dyDescent="0.2">
      <c r="A215" s="28" t="s">
        <v>141</v>
      </c>
      <c r="B215" s="28" t="s">
        <v>173</v>
      </c>
      <c r="C215" s="28" t="s">
        <v>464</v>
      </c>
      <c r="D215" s="28" t="s">
        <v>531</v>
      </c>
      <c r="E215" s="28" t="s">
        <v>531</v>
      </c>
      <c r="F215" s="28">
        <v>325311</v>
      </c>
      <c r="G215" s="28" t="s">
        <v>598</v>
      </c>
      <c r="H215" s="3">
        <v>41638</v>
      </c>
      <c r="I215" s="28">
        <v>2014</v>
      </c>
      <c r="J215" s="28">
        <v>2016</v>
      </c>
      <c r="K215" s="28">
        <v>19</v>
      </c>
      <c r="L215" s="28">
        <v>0</v>
      </c>
      <c r="M215" s="28">
        <v>0</v>
      </c>
      <c r="N215" s="4">
        <v>0</v>
      </c>
      <c r="O215" s="4">
        <v>0</v>
      </c>
      <c r="P215" s="28">
        <v>2014</v>
      </c>
      <c r="Q215" s="5">
        <v>20000000</v>
      </c>
      <c r="R215" s="5">
        <v>20000000</v>
      </c>
      <c r="S215" s="6">
        <v>443000000</v>
      </c>
      <c r="T215" s="6">
        <v>0</v>
      </c>
      <c r="U215" s="6">
        <v>510988660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59159802.072800003</v>
      </c>
      <c r="AC215" s="6">
        <v>42670999.207199998</v>
      </c>
      <c r="AD215" s="7">
        <v>0.72128367087318079</v>
      </c>
      <c r="AE215" s="6">
        <v>2794000</v>
      </c>
      <c r="AF215" s="6">
        <v>4940465.6031720918</v>
      </c>
      <c r="AG215" s="10" t="s">
        <v>646</v>
      </c>
      <c r="AH215" s="10" t="s">
        <v>653</v>
      </c>
      <c r="AI215" s="10" t="s">
        <v>598</v>
      </c>
      <c r="AJ215" s="10" t="s">
        <v>646</v>
      </c>
      <c r="AK215" s="10" t="s">
        <v>737</v>
      </c>
      <c r="AL215" s="10">
        <v>1</v>
      </c>
      <c r="AM215" s="10">
        <v>0</v>
      </c>
      <c r="AN215" s="10">
        <v>0</v>
      </c>
      <c r="AO215" s="10">
        <v>0</v>
      </c>
      <c r="AP215" s="10">
        <v>0</v>
      </c>
      <c r="AQ215" s="10">
        <v>44216</v>
      </c>
      <c r="AR215" s="10">
        <v>44216</v>
      </c>
      <c r="AS215" s="10">
        <v>1</v>
      </c>
      <c r="AT215" s="10">
        <v>1</v>
      </c>
      <c r="AU215" s="10">
        <v>1</v>
      </c>
      <c r="AV215" s="10"/>
      <c r="AW215" s="8"/>
      <c r="AX215" s="8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>
        <v>0</v>
      </c>
      <c r="CQ215" s="10"/>
      <c r="CR215" s="10">
        <v>6.54777E-2</v>
      </c>
      <c r="CS215" s="10">
        <v>0</v>
      </c>
      <c r="CT215" s="10">
        <v>0</v>
      </c>
      <c r="CU215" s="10">
        <v>0</v>
      </c>
      <c r="CV215" s="10">
        <v>0</v>
      </c>
      <c r="CW215" s="27">
        <v>1</v>
      </c>
    </row>
    <row r="216" spans="1:101" ht="14" x14ac:dyDescent="0.2">
      <c r="A216" s="28" t="s">
        <v>27</v>
      </c>
      <c r="B216" s="28" t="s">
        <v>259</v>
      </c>
      <c r="C216" s="28" t="s">
        <v>465</v>
      </c>
      <c r="D216" s="28" t="s">
        <v>532</v>
      </c>
      <c r="E216" s="28" t="s">
        <v>532</v>
      </c>
      <c r="F216" s="28">
        <v>221119</v>
      </c>
      <c r="G216" s="28" t="s">
        <v>599</v>
      </c>
      <c r="H216" s="3">
        <v>41624</v>
      </c>
      <c r="I216" s="28">
        <v>2014</v>
      </c>
      <c r="J216" s="28">
        <v>2016</v>
      </c>
      <c r="K216" s="28">
        <v>2</v>
      </c>
      <c r="L216" s="28">
        <v>0</v>
      </c>
      <c r="M216" s="28">
        <v>0</v>
      </c>
      <c r="N216" s="4">
        <v>0</v>
      </c>
      <c r="O216" s="4">
        <v>0</v>
      </c>
      <c r="P216" s="28">
        <v>2015</v>
      </c>
      <c r="Q216" s="5">
        <v>10000000</v>
      </c>
      <c r="R216" s="5">
        <v>10000000</v>
      </c>
      <c r="S216" s="6">
        <v>76500000</v>
      </c>
      <c r="T216" s="6">
        <v>0</v>
      </c>
      <c r="U216" s="6">
        <v>76500000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5924112.7300000004</v>
      </c>
      <c r="AC216" s="6">
        <v>4009469.5</v>
      </c>
      <c r="AD216" s="7">
        <v>0.67680506478140567</v>
      </c>
      <c r="AE216" s="6">
        <v>435022.15791367716</v>
      </c>
      <c r="AF216" s="6">
        <v>94287</v>
      </c>
      <c r="AG216" s="10" t="s">
        <v>646</v>
      </c>
      <c r="AH216" s="10" t="s">
        <v>655</v>
      </c>
      <c r="AI216" s="10" t="s">
        <v>647</v>
      </c>
      <c r="AJ216" s="10" t="s">
        <v>646</v>
      </c>
      <c r="AK216" s="10" t="s">
        <v>738</v>
      </c>
      <c r="AL216" s="10">
        <v>0</v>
      </c>
      <c r="AM216" s="10">
        <v>0</v>
      </c>
      <c r="AN216" s="10">
        <v>1</v>
      </c>
      <c r="AO216" s="10">
        <v>0</v>
      </c>
      <c r="AP216" s="10">
        <v>0</v>
      </c>
      <c r="AQ216" s="10">
        <v>44216</v>
      </c>
      <c r="AR216" s="10">
        <v>44216</v>
      </c>
      <c r="AS216" s="10">
        <v>1</v>
      </c>
      <c r="AT216" s="10">
        <v>1</v>
      </c>
      <c r="AU216" s="10">
        <v>0</v>
      </c>
      <c r="AV216" s="10"/>
      <c r="AW216" s="8" t="s">
        <v>831</v>
      </c>
      <c r="AX216" s="8">
        <v>364</v>
      </c>
      <c r="AY216" s="10">
        <v>0</v>
      </c>
      <c r="AZ216" s="10">
        <v>0</v>
      </c>
      <c r="BA216" s="10">
        <v>0</v>
      </c>
      <c r="BB216" s="10"/>
      <c r="BC216" s="10">
        <v>0</v>
      </c>
      <c r="BD216" s="10"/>
      <c r="BE216" s="10">
        <v>0</v>
      </c>
      <c r="BF216" s="10"/>
      <c r="BG216" s="10">
        <v>0</v>
      </c>
      <c r="BH216" s="10"/>
      <c r="BI216" s="10">
        <v>0</v>
      </c>
      <c r="BJ216" s="10"/>
      <c r="BK216" s="10">
        <v>0</v>
      </c>
      <c r="BL216" s="10"/>
      <c r="BM216" s="10">
        <v>0</v>
      </c>
      <c r="BN216" s="10"/>
      <c r="BO216" s="10">
        <v>0</v>
      </c>
      <c r="BP216" s="10"/>
      <c r="BQ216" s="10">
        <v>0</v>
      </c>
      <c r="BR216" s="10"/>
      <c r="BS216" s="10">
        <v>0</v>
      </c>
      <c r="BT216" s="10"/>
      <c r="BU216" s="10">
        <v>0</v>
      </c>
      <c r="BV216" s="10"/>
      <c r="BW216" s="10">
        <v>0</v>
      </c>
      <c r="BX216" s="10"/>
      <c r="BY216" s="10">
        <v>0</v>
      </c>
      <c r="BZ216" s="10"/>
      <c r="CA216" s="10">
        <v>0</v>
      </c>
      <c r="CB216" s="10"/>
      <c r="CC216" s="10">
        <v>0</v>
      </c>
      <c r="CD216" s="10"/>
      <c r="CE216" s="10">
        <v>0</v>
      </c>
      <c r="CF216" s="10"/>
      <c r="CG216" s="10">
        <v>0</v>
      </c>
      <c r="CH216" s="10"/>
      <c r="CI216" s="10">
        <v>0</v>
      </c>
      <c r="CJ216" s="10"/>
      <c r="CK216" s="10">
        <v>0</v>
      </c>
      <c r="CL216" s="10"/>
      <c r="CM216" s="10">
        <v>0</v>
      </c>
      <c r="CN216" s="10" t="s">
        <v>814</v>
      </c>
      <c r="CO216" s="10">
        <v>0</v>
      </c>
      <c r="CP216" s="10">
        <v>0</v>
      </c>
      <c r="CQ216" s="10"/>
      <c r="CR216" s="10">
        <v>0.1084986</v>
      </c>
      <c r="CS216" s="10">
        <v>1</v>
      </c>
      <c r="CT216" s="10">
        <v>0</v>
      </c>
      <c r="CU216" s="10">
        <v>0</v>
      </c>
      <c r="CV216" s="10">
        <v>0</v>
      </c>
    </row>
    <row r="217" spans="1:101" ht="14" x14ac:dyDescent="0.2">
      <c r="A217" s="28" t="s">
        <v>142</v>
      </c>
      <c r="B217" s="28" t="s">
        <v>284</v>
      </c>
      <c r="C217" s="28" t="s">
        <v>466</v>
      </c>
      <c r="D217" s="28" t="s">
        <v>466</v>
      </c>
      <c r="E217" s="28" t="s">
        <v>466</v>
      </c>
      <c r="F217" s="28">
        <v>221119</v>
      </c>
      <c r="G217" s="28" t="s">
        <v>599</v>
      </c>
      <c r="H217" s="3">
        <v>41624</v>
      </c>
      <c r="I217" s="28">
        <v>2014</v>
      </c>
      <c r="J217" s="28">
        <v>2016</v>
      </c>
      <c r="K217" s="28">
        <v>2</v>
      </c>
      <c r="L217" s="28">
        <v>0</v>
      </c>
      <c r="M217" s="28">
        <v>0</v>
      </c>
      <c r="N217" s="4">
        <v>0</v>
      </c>
      <c r="O217" s="4">
        <v>0</v>
      </c>
      <c r="P217" s="28">
        <v>2015</v>
      </c>
      <c r="Q217" s="5">
        <v>10000000</v>
      </c>
      <c r="R217" s="5">
        <v>10000000</v>
      </c>
      <c r="S217" s="6">
        <v>66300000</v>
      </c>
      <c r="T217" s="6">
        <v>0</v>
      </c>
      <c r="U217" s="6">
        <v>66300000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5232115.2</v>
      </c>
      <c r="AC217" s="6">
        <v>3431469.46</v>
      </c>
      <c r="AD217" s="7">
        <v>0.6558474591690947</v>
      </c>
      <c r="AE217" s="6">
        <v>1080923.7246940453</v>
      </c>
      <c r="AF217" s="6">
        <v>34075</v>
      </c>
      <c r="AG217" s="10" t="s">
        <v>646</v>
      </c>
      <c r="AH217" s="10" t="s">
        <v>655</v>
      </c>
      <c r="AI217" s="10" t="s">
        <v>647</v>
      </c>
      <c r="AJ217" s="10" t="s">
        <v>646</v>
      </c>
      <c r="AK217" s="10" t="s">
        <v>739</v>
      </c>
      <c r="AL217" s="10">
        <v>0</v>
      </c>
      <c r="AM217" s="10">
        <v>0</v>
      </c>
      <c r="AN217" s="10">
        <v>1</v>
      </c>
      <c r="AO217" s="10">
        <v>0</v>
      </c>
      <c r="AP217" s="10">
        <v>0</v>
      </c>
      <c r="AQ217" s="10">
        <v>44216</v>
      </c>
      <c r="AR217" s="10">
        <v>44216</v>
      </c>
      <c r="AS217" s="10">
        <v>1</v>
      </c>
      <c r="AT217" s="10">
        <v>1</v>
      </c>
      <c r="AU217" s="10">
        <v>1</v>
      </c>
      <c r="AV217" s="10"/>
      <c r="AW217" s="8" t="s">
        <v>896</v>
      </c>
      <c r="AX217" s="8">
        <v>876</v>
      </c>
      <c r="AY217" s="10">
        <v>0</v>
      </c>
      <c r="AZ217" s="10">
        <v>0</v>
      </c>
      <c r="BA217" s="10">
        <v>0</v>
      </c>
      <c r="BB217" s="10"/>
      <c r="BC217" s="10">
        <v>0</v>
      </c>
      <c r="BD217" s="10"/>
      <c r="BE217" s="10">
        <v>0</v>
      </c>
      <c r="BF217" s="10"/>
      <c r="BG217" s="10">
        <v>0</v>
      </c>
      <c r="BH217" s="10"/>
      <c r="BI217" s="10">
        <v>0</v>
      </c>
      <c r="BJ217" s="10"/>
      <c r="BK217" s="10">
        <v>0</v>
      </c>
      <c r="BL217" s="10"/>
      <c r="BM217" s="10">
        <v>0</v>
      </c>
      <c r="BN217" s="10"/>
      <c r="BO217" s="10">
        <v>0</v>
      </c>
      <c r="BP217" s="10"/>
      <c r="BQ217" s="10">
        <v>0</v>
      </c>
      <c r="BR217" s="10"/>
      <c r="BS217" s="10">
        <v>0</v>
      </c>
      <c r="BT217" s="10"/>
      <c r="BU217" s="10">
        <v>0</v>
      </c>
      <c r="BV217" s="10"/>
      <c r="BW217" s="10">
        <v>0</v>
      </c>
      <c r="BX217" s="10"/>
      <c r="BY217" s="10">
        <v>0</v>
      </c>
      <c r="BZ217" s="10" t="s">
        <v>814</v>
      </c>
      <c r="CA217" s="10">
        <v>0</v>
      </c>
      <c r="CB217" s="10" t="s">
        <v>814</v>
      </c>
      <c r="CC217" s="10">
        <v>0</v>
      </c>
      <c r="CD217" s="10" t="s">
        <v>814</v>
      </c>
      <c r="CE217" s="10">
        <v>0</v>
      </c>
      <c r="CF217" s="10" t="s">
        <v>814</v>
      </c>
      <c r="CG217" s="10">
        <v>0</v>
      </c>
      <c r="CH217" s="10"/>
      <c r="CI217" s="10">
        <v>0</v>
      </c>
      <c r="CJ217" s="10"/>
      <c r="CK217" s="10">
        <v>0</v>
      </c>
      <c r="CL217" s="10"/>
      <c r="CM217" s="10">
        <v>0</v>
      </c>
      <c r="CN217" s="10" t="s">
        <v>814</v>
      </c>
      <c r="CO217" s="10">
        <v>0</v>
      </c>
      <c r="CP217" s="10">
        <v>1</v>
      </c>
      <c r="CQ217" s="10"/>
      <c r="CR217" s="10">
        <v>0.31500329999999999</v>
      </c>
      <c r="CS217" s="10">
        <v>1</v>
      </c>
      <c r="CT217" s="10">
        <v>0</v>
      </c>
      <c r="CU217" s="10">
        <v>0</v>
      </c>
      <c r="CV217" s="10">
        <v>0</v>
      </c>
    </row>
    <row r="218" spans="1:101" ht="14" x14ac:dyDescent="0.2">
      <c r="A218" s="28" t="s">
        <v>143</v>
      </c>
      <c r="B218" s="28" t="s">
        <v>285</v>
      </c>
      <c r="C218" s="28" t="s">
        <v>467</v>
      </c>
      <c r="D218" s="28" t="s">
        <v>533</v>
      </c>
      <c r="E218" s="28" t="s">
        <v>533</v>
      </c>
      <c r="F218" s="28">
        <v>221115</v>
      </c>
      <c r="G218" s="28" t="s">
        <v>599</v>
      </c>
      <c r="H218" s="3">
        <v>41627</v>
      </c>
      <c r="I218" s="28">
        <v>2014</v>
      </c>
      <c r="J218" s="28">
        <v>2016</v>
      </c>
      <c r="K218" s="28">
        <v>7</v>
      </c>
      <c r="L218" s="28">
        <v>0</v>
      </c>
      <c r="M218" s="28">
        <v>0</v>
      </c>
      <c r="N218" s="4">
        <v>0</v>
      </c>
      <c r="O218" s="4">
        <v>0</v>
      </c>
      <c r="P218" s="28">
        <v>2015</v>
      </c>
      <c r="Q218" s="5">
        <v>5000000</v>
      </c>
      <c r="R218" s="5">
        <v>5000000</v>
      </c>
      <c r="S218" s="6">
        <v>300300000</v>
      </c>
      <c r="T218" s="6">
        <v>0</v>
      </c>
      <c r="U218" s="6">
        <v>300000000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24211200</v>
      </c>
      <c r="AC218" s="6">
        <v>19084000</v>
      </c>
      <c r="AD218" s="7">
        <v>0.78823024054982815</v>
      </c>
      <c r="AE218" s="6">
        <v>116200.89536545823</v>
      </c>
      <c r="AF218" s="6">
        <v>3044533.5942882933</v>
      </c>
      <c r="AG218" s="10" t="s">
        <v>646</v>
      </c>
      <c r="AH218" s="10" t="s">
        <v>648</v>
      </c>
      <c r="AI218" s="10" t="s">
        <v>647</v>
      </c>
      <c r="AJ218" s="10" t="s">
        <v>646</v>
      </c>
      <c r="AK218" s="10" t="s">
        <v>674</v>
      </c>
      <c r="AL218" s="10">
        <v>0</v>
      </c>
      <c r="AM218" s="10">
        <v>1</v>
      </c>
      <c r="AN218" s="10">
        <v>0</v>
      </c>
      <c r="AO218" s="10">
        <v>0</v>
      </c>
      <c r="AP218" s="10">
        <v>0</v>
      </c>
      <c r="AQ218" s="10">
        <v>40783.599999999999</v>
      </c>
      <c r="AR218" s="10">
        <v>42000</v>
      </c>
      <c r="AS218" s="10">
        <v>1</v>
      </c>
      <c r="AT218" s="10">
        <v>1</v>
      </c>
      <c r="AU218" s="10">
        <v>0</v>
      </c>
      <c r="AV218" s="10"/>
      <c r="AW218" s="8" t="s">
        <v>897</v>
      </c>
      <c r="AX218" s="8">
        <v>104</v>
      </c>
      <c r="AY218" s="10">
        <v>0</v>
      </c>
      <c r="AZ218" s="10">
        <v>0</v>
      </c>
      <c r="BA218" s="10">
        <v>0</v>
      </c>
      <c r="BB218" s="10"/>
      <c r="BC218" s="10">
        <v>0</v>
      </c>
      <c r="BD218" s="10"/>
      <c r="BE218" s="10">
        <v>0</v>
      </c>
      <c r="BF218" s="10"/>
      <c r="BG218" s="10">
        <v>0</v>
      </c>
      <c r="BH218" s="10"/>
      <c r="BI218" s="10">
        <v>0</v>
      </c>
      <c r="BJ218" s="10"/>
      <c r="BK218" s="10">
        <v>0</v>
      </c>
      <c r="BL218" s="10"/>
      <c r="BM218" s="10">
        <v>0</v>
      </c>
      <c r="BN218" s="10"/>
      <c r="BO218" s="10">
        <v>0</v>
      </c>
      <c r="BP218" s="10"/>
      <c r="BQ218" s="10">
        <v>0</v>
      </c>
      <c r="BR218" s="10"/>
      <c r="BS218" s="10">
        <v>0</v>
      </c>
      <c r="BT218" s="10"/>
      <c r="BU218" s="10">
        <v>0</v>
      </c>
      <c r="BV218" s="10"/>
      <c r="BW218" s="10">
        <v>0</v>
      </c>
      <c r="BX218" s="10"/>
      <c r="BY218" s="10">
        <v>0</v>
      </c>
      <c r="BZ218" s="10"/>
      <c r="CA218" s="10">
        <v>0</v>
      </c>
      <c r="CB218" s="10" t="s">
        <v>814</v>
      </c>
      <c r="CC218" s="10">
        <v>0</v>
      </c>
      <c r="CD218" s="10" t="s">
        <v>814</v>
      </c>
      <c r="CE218" s="10">
        <v>0</v>
      </c>
      <c r="CF218" s="10" t="s">
        <v>814</v>
      </c>
      <c r="CG218" s="10">
        <v>0</v>
      </c>
      <c r="CH218" s="10" t="s">
        <v>814</v>
      </c>
      <c r="CI218" s="10">
        <v>0</v>
      </c>
      <c r="CJ218" s="10" t="s">
        <v>814</v>
      </c>
      <c r="CK218" s="10">
        <v>0</v>
      </c>
      <c r="CL218" s="10" t="s">
        <v>814</v>
      </c>
      <c r="CM218" s="10">
        <v>0</v>
      </c>
      <c r="CN218" s="10" t="s">
        <v>814</v>
      </c>
      <c r="CO218" s="10">
        <v>0</v>
      </c>
      <c r="CP218" s="10">
        <v>1</v>
      </c>
      <c r="CQ218" s="10"/>
      <c r="CR218" s="10">
        <v>6.0889000000000004E-3</v>
      </c>
      <c r="CS218" s="10">
        <v>1</v>
      </c>
      <c r="CT218" s="10">
        <v>0</v>
      </c>
      <c r="CU218" s="10">
        <v>0</v>
      </c>
      <c r="CV218" s="10">
        <v>0</v>
      </c>
    </row>
    <row r="219" spans="1:101" ht="14" x14ac:dyDescent="0.2">
      <c r="A219" s="28" t="s">
        <v>144</v>
      </c>
      <c r="B219" s="28" t="s">
        <v>286</v>
      </c>
      <c r="C219" s="28" t="s">
        <v>466</v>
      </c>
      <c r="D219" s="28" t="s">
        <v>466</v>
      </c>
      <c r="E219" s="28" t="s">
        <v>466</v>
      </c>
      <c r="F219" s="28">
        <v>221119</v>
      </c>
      <c r="G219" s="28" t="s">
        <v>599</v>
      </c>
      <c r="H219" s="3">
        <v>41624</v>
      </c>
      <c r="I219" s="28">
        <v>2014</v>
      </c>
      <c r="J219" s="28">
        <v>2016</v>
      </c>
      <c r="K219" s="28">
        <v>6</v>
      </c>
      <c r="L219" s="28">
        <v>0</v>
      </c>
      <c r="M219" s="28">
        <v>0</v>
      </c>
      <c r="N219" s="4">
        <v>0</v>
      </c>
      <c r="O219" s="4">
        <v>0</v>
      </c>
      <c r="P219" s="28">
        <v>2015</v>
      </c>
      <c r="Q219" s="5">
        <v>10000000</v>
      </c>
      <c r="R219" s="5">
        <v>10000000</v>
      </c>
      <c r="S219" s="6">
        <v>308550000</v>
      </c>
      <c r="T219" s="6">
        <v>0</v>
      </c>
      <c r="U219" s="6">
        <v>308550000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24365383.120000001</v>
      </c>
      <c r="AC219" s="6">
        <v>19399320.314999998</v>
      </c>
      <c r="AD219" s="7">
        <v>0.79618367663081491</v>
      </c>
      <c r="AE219" s="6">
        <v>2962130.3048514109</v>
      </c>
      <c r="AF219" s="6">
        <v>2054699</v>
      </c>
      <c r="AG219" s="10" t="s">
        <v>646</v>
      </c>
      <c r="AH219" s="10" t="s">
        <v>655</v>
      </c>
      <c r="AI219" s="10" t="s">
        <v>647</v>
      </c>
      <c r="AJ219" s="10" t="s">
        <v>646</v>
      </c>
      <c r="AK219" s="10" t="s">
        <v>740</v>
      </c>
      <c r="AL219" s="10">
        <v>0</v>
      </c>
      <c r="AM219" s="10">
        <v>0</v>
      </c>
      <c r="AN219" s="10">
        <v>1</v>
      </c>
      <c r="AO219" s="10">
        <v>0</v>
      </c>
      <c r="AP219" s="10">
        <v>0</v>
      </c>
      <c r="AQ219" s="10">
        <v>44216</v>
      </c>
      <c r="AR219" s="10">
        <v>44216</v>
      </c>
      <c r="AS219" s="10">
        <v>1</v>
      </c>
      <c r="AT219" s="10">
        <v>1</v>
      </c>
      <c r="AU219" s="10">
        <v>1</v>
      </c>
      <c r="AV219" s="10"/>
      <c r="AW219" s="8" t="s">
        <v>898</v>
      </c>
      <c r="AX219" s="8">
        <v>2365</v>
      </c>
      <c r="AY219" s="10">
        <v>0</v>
      </c>
      <c r="AZ219" s="10">
        <v>0</v>
      </c>
      <c r="BA219" s="10">
        <v>0</v>
      </c>
      <c r="BB219" s="10"/>
      <c r="BC219" s="10">
        <v>0</v>
      </c>
      <c r="BD219" s="10"/>
      <c r="BE219" s="10">
        <v>0</v>
      </c>
      <c r="BF219" s="10"/>
      <c r="BG219" s="10">
        <v>0</v>
      </c>
      <c r="BH219" s="10"/>
      <c r="BI219" s="10">
        <v>0</v>
      </c>
      <c r="BJ219" s="10"/>
      <c r="BK219" s="10">
        <v>0</v>
      </c>
      <c r="BL219" s="10"/>
      <c r="BM219" s="10">
        <v>0</v>
      </c>
      <c r="BN219" s="10"/>
      <c r="BO219" s="10">
        <v>0</v>
      </c>
      <c r="BP219" s="10"/>
      <c r="BQ219" s="10">
        <v>0</v>
      </c>
      <c r="BR219" s="10"/>
      <c r="BS219" s="10">
        <v>0</v>
      </c>
      <c r="BT219" s="10"/>
      <c r="BU219" s="10">
        <v>0</v>
      </c>
      <c r="BV219" s="10"/>
      <c r="BW219" s="10">
        <v>0</v>
      </c>
      <c r="BX219" s="10"/>
      <c r="BY219" s="10">
        <v>0</v>
      </c>
      <c r="BZ219" s="10"/>
      <c r="CA219" s="10">
        <v>0</v>
      </c>
      <c r="CB219" s="10"/>
      <c r="CC219" s="10">
        <v>0</v>
      </c>
      <c r="CD219" s="10"/>
      <c r="CE219" s="10">
        <v>0</v>
      </c>
      <c r="CF219" s="10" t="s">
        <v>814</v>
      </c>
      <c r="CG219" s="10">
        <v>0</v>
      </c>
      <c r="CH219" s="10" t="s">
        <v>814</v>
      </c>
      <c r="CI219" s="10">
        <v>0</v>
      </c>
      <c r="CJ219" s="10" t="s">
        <v>814</v>
      </c>
      <c r="CK219" s="10">
        <v>0</v>
      </c>
      <c r="CL219" s="10" t="s">
        <v>814</v>
      </c>
      <c r="CM219" s="10">
        <v>0</v>
      </c>
      <c r="CN219" s="10" t="s">
        <v>814</v>
      </c>
      <c r="CO219" s="10">
        <v>1339661</v>
      </c>
      <c r="CP219" s="10">
        <v>1</v>
      </c>
      <c r="CQ219" s="10"/>
      <c r="CR219" s="10">
        <v>0.15269250000000001</v>
      </c>
      <c r="CS219" s="10">
        <v>1</v>
      </c>
      <c r="CT219" s="10">
        <v>0</v>
      </c>
      <c r="CU219" s="10">
        <v>0</v>
      </c>
      <c r="CV219" s="10">
        <v>0</v>
      </c>
    </row>
    <row r="220" spans="1:101" ht="14" x14ac:dyDescent="0.2">
      <c r="A220" s="28" t="s">
        <v>104</v>
      </c>
      <c r="B220" s="28" t="s">
        <v>287</v>
      </c>
      <c r="C220" s="28" t="s">
        <v>468</v>
      </c>
      <c r="D220" s="28" t="s">
        <v>534</v>
      </c>
      <c r="E220" s="28" t="s">
        <v>534</v>
      </c>
      <c r="F220" s="28">
        <v>221119</v>
      </c>
      <c r="G220" s="28" t="s">
        <v>599</v>
      </c>
      <c r="H220" s="3">
        <v>41631</v>
      </c>
      <c r="I220" s="28" t="s">
        <v>595</v>
      </c>
      <c r="J220" s="28" t="s">
        <v>595</v>
      </c>
      <c r="K220" s="28">
        <v>8</v>
      </c>
      <c r="L220" s="28">
        <v>0</v>
      </c>
      <c r="M220" s="28">
        <v>0</v>
      </c>
      <c r="N220" s="4">
        <v>0</v>
      </c>
      <c r="O220" s="4">
        <v>0</v>
      </c>
      <c r="P220" s="28">
        <v>2015</v>
      </c>
      <c r="Q220" s="5">
        <v>10000000</v>
      </c>
      <c r="R220" s="5">
        <v>10000000</v>
      </c>
      <c r="S220" s="6">
        <v>362355000</v>
      </c>
      <c r="T220" s="6">
        <v>0</v>
      </c>
      <c r="U220" s="6">
        <v>3804727500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19838509.473675001</v>
      </c>
      <c r="AC220" s="6">
        <v>14886748.370300001</v>
      </c>
      <c r="AD220" s="7">
        <v>0.75039651492236292</v>
      </c>
      <c r="AE220" s="6">
        <v>453983.60000000009</v>
      </c>
      <c r="AF220" s="6">
        <v>1302109.5026758276</v>
      </c>
      <c r="AG220" s="10" t="s">
        <v>646</v>
      </c>
      <c r="AH220" s="10" t="s">
        <v>655</v>
      </c>
      <c r="AI220" s="10" t="s">
        <v>647</v>
      </c>
      <c r="AJ220" s="10" t="s">
        <v>646</v>
      </c>
      <c r="AK220" s="10" t="s">
        <v>684</v>
      </c>
      <c r="AL220" s="10">
        <v>1</v>
      </c>
      <c r="AM220" s="10">
        <v>0</v>
      </c>
      <c r="AN220" s="10">
        <v>0</v>
      </c>
      <c r="AO220" s="10">
        <v>0</v>
      </c>
      <c r="AP220" s="10">
        <v>0</v>
      </c>
      <c r="AQ220" s="10">
        <v>30987</v>
      </c>
      <c r="AR220" s="10">
        <v>35000</v>
      </c>
      <c r="AS220" s="10">
        <v>1</v>
      </c>
      <c r="AT220" s="10">
        <v>1</v>
      </c>
      <c r="AU220" s="10">
        <v>1</v>
      </c>
      <c r="AV220" s="10"/>
      <c r="AW220" s="8" t="s">
        <v>861</v>
      </c>
      <c r="AX220" s="8">
        <v>328</v>
      </c>
      <c r="AY220" s="10">
        <v>2633783</v>
      </c>
      <c r="AZ220" s="10">
        <v>1053016</v>
      </c>
      <c r="BA220" s="10">
        <v>1184265</v>
      </c>
      <c r="BB220" s="10" t="s">
        <v>814</v>
      </c>
      <c r="BC220" s="10">
        <v>0</v>
      </c>
      <c r="BD220" s="10" t="s">
        <v>814</v>
      </c>
      <c r="BE220" s="10">
        <v>0</v>
      </c>
      <c r="BF220" s="10" t="s">
        <v>814</v>
      </c>
      <c r="BG220" s="10">
        <v>0</v>
      </c>
      <c r="BH220" s="10" t="s">
        <v>814</v>
      </c>
      <c r="BI220" s="10">
        <v>101928</v>
      </c>
      <c r="BJ220" s="10" t="s">
        <v>814</v>
      </c>
      <c r="BK220" s="10">
        <v>18056</v>
      </c>
      <c r="BL220" s="10" t="s">
        <v>814</v>
      </c>
      <c r="BM220" s="10">
        <v>731729</v>
      </c>
      <c r="BN220" s="10" t="s">
        <v>814</v>
      </c>
      <c r="BO220" s="10">
        <v>3006123</v>
      </c>
      <c r="BP220" s="10" t="s">
        <v>814</v>
      </c>
      <c r="BQ220" s="10">
        <v>5312943</v>
      </c>
      <c r="BR220" s="10" t="s">
        <v>814</v>
      </c>
      <c r="BS220" s="10">
        <v>5538046</v>
      </c>
      <c r="BT220" s="10" t="s">
        <v>814</v>
      </c>
      <c r="BU220" s="10">
        <v>8247595</v>
      </c>
      <c r="BV220" s="10" t="s">
        <v>814</v>
      </c>
      <c r="BW220" s="10">
        <v>12812436</v>
      </c>
      <c r="BX220" s="10" t="s">
        <v>814</v>
      </c>
      <c r="BY220" s="10">
        <v>8910352</v>
      </c>
      <c r="BZ220" s="10" t="s">
        <v>814</v>
      </c>
      <c r="CA220" s="10">
        <v>9367402</v>
      </c>
      <c r="CB220" s="10" t="s">
        <v>814</v>
      </c>
      <c r="CC220" s="10">
        <v>7733145</v>
      </c>
      <c r="CD220" s="10" t="s">
        <v>814</v>
      </c>
      <c r="CE220" s="10">
        <v>7736827</v>
      </c>
      <c r="CF220" s="10" t="s">
        <v>814</v>
      </c>
      <c r="CG220" s="10">
        <v>7024496</v>
      </c>
      <c r="CH220" s="10" t="s">
        <v>814</v>
      </c>
      <c r="CI220" s="10">
        <v>4158450</v>
      </c>
      <c r="CJ220" s="10" t="s">
        <v>814</v>
      </c>
      <c r="CK220" s="10">
        <v>3572047</v>
      </c>
      <c r="CL220" s="10" t="s">
        <v>814</v>
      </c>
      <c r="CM220" s="10">
        <v>3693794</v>
      </c>
      <c r="CN220" s="10" t="s">
        <v>814</v>
      </c>
      <c r="CO220" s="10">
        <v>2233389</v>
      </c>
      <c r="CP220" s="10">
        <v>1</v>
      </c>
      <c r="CQ220" s="10"/>
      <c r="CR220" s="10">
        <v>3.04958E-2</v>
      </c>
      <c r="CS220" s="10">
        <v>1</v>
      </c>
      <c r="CT220" s="10">
        <v>0</v>
      </c>
      <c r="CU220" s="10">
        <v>0</v>
      </c>
      <c r="CV220" s="10">
        <v>0</v>
      </c>
    </row>
    <row r="221" spans="1:101" ht="14" x14ac:dyDescent="0.2">
      <c r="A221" s="28" t="s">
        <v>104</v>
      </c>
      <c r="B221" s="28" t="s">
        <v>222</v>
      </c>
      <c r="C221" s="28" t="s">
        <v>469</v>
      </c>
      <c r="D221" s="28" t="s">
        <v>469</v>
      </c>
      <c r="E221" s="28" t="s">
        <v>469</v>
      </c>
      <c r="F221" s="28">
        <v>221119</v>
      </c>
      <c r="G221" s="28" t="s">
        <v>599</v>
      </c>
      <c r="H221" s="3">
        <v>41631</v>
      </c>
      <c r="I221" s="28">
        <v>2014</v>
      </c>
      <c r="J221" s="28">
        <v>2016</v>
      </c>
      <c r="K221" s="28">
        <v>6</v>
      </c>
      <c r="L221" s="28">
        <v>0</v>
      </c>
      <c r="M221" s="28">
        <v>0</v>
      </c>
      <c r="N221" s="4">
        <v>0</v>
      </c>
      <c r="O221" s="4">
        <v>0</v>
      </c>
      <c r="P221" s="28">
        <v>2015</v>
      </c>
      <c r="Q221" s="5">
        <v>10000000</v>
      </c>
      <c r="R221" s="5">
        <v>10000000</v>
      </c>
      <c r="S221" s="6">
        <v>326250000</v>
      </c>
      <c r="T221" s="6">
        <v>0</v>
      </c>
      <c r="U221" s="6">
        <v>326250000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19898787.699900001</v>
      </c>
      <c r="AC221" s="6">
        <v>15884713.665900001</v>
      </c>
      <c r="AD221" s="7">
        <v>0.7982754480052987</v>
      </c>
      <c r="AE221" s="6">
        <v>453983.60000000009</v>
      </c>
      <c r="AF221" s="6">
        <v>101815</v>
      </c>
      <c r="AG221" s="10" t="s">
        <v>646</v>
      </c>
      <c r="AH221" s="10" t="s">
        <v>655</v>
      </c>
      <c r="AI221" s="10" t="s">
        <v>647</v>
      </c>
      <c r="AJ221" s="10" t="s">
        <v>646</v>
      </c>
      <c r="AK221" s="10" t="s">
        <v>684</v>
      </c>
      <c r="AL221" s="10">
        <v>1</v>
      </c>
      <c r="AM221" s="10">
        <v>0</v>
      </c>
      <c r="AN221" s="10">
        <v>0</v>
      </c>
      <c r="AO221" s="10">
        <v>0</v>
      </c>
      <c r="AP221" s="10">
        <v>0</v>
      </c>
      <c r="AQ221" s="10">
        <v>30987</v>
      </c>
      <c r="AR221" s="10">
        <v>35000</v>
      </c>
      <c r="AS221" s="10">
        <v>1</v>
      </c>
      <c r="AT221" s="10">
        <v>1</v>
      </c>
      <c r="AU221" s="10">
        <v>1</v>
      </c>
      <c r="AV221" s="10"/>
      <c r="AW221" s="8" t="s">
        <v>861</v>
      </c>
      <c r="AX221" s="8">
        <v>328</v>
      </c>
      <c r="AY221" s="10">
        <v>2633783</v>
      </c>
      <c r="AZ221" s="10">
        <v>1053016</v>
      </c>
      <c r="BA221" s="10">
        <v>1184265</v>
      </c>
      <c r="BB221" s="10" t="s">
        <v>814</v>
      </c>
      <c r="BC221" s="10">
        <v>0</v>
      </c>
      <c r="BD221" s="10" t="s">
        <v>814</v>
      </c>
      <c r="BE221" s="10">
        <v>0</v>
      </c>
      <c r="BF221" s="10" t="s">
        <v>814</v>
      </c>
      <c r="BG221" s="10">
        <v>0</v>
      </c>
      <c r="BH221" s="10" t="s">
        <v>814</v>
      </c>
      <c r="BI221" s="10">
        <v>101928</v>
      </c>
      <c r="BJ221" s="10" t="s">
        <v>814</v>
      </c>
      <c r="BK221" s="10">
        <v>18056</v>
      </c>
      <c r="BL221" s="10" t="s">
        <v>814</v>
      </c>
      <c r="BM221" s="10">
        <v>731729</v>
      </c>
      <c r="BN221" s="10" t="s">
        <v>814</v>
      </c>
      <c r="BO221" s="10">
        <v>3006123</v>
      </c>
      <c r="BP221" s="10" t="s">
        <v>814</v>
      </c>
      <c r="BQ221" s="10">
        <v>5312943</v>
      </c>
      <c r="BR221" s="10" t="s">
        <v>814</v>
      </c>
      <c r="BS221" s="10">
        <v>5538046</v>
      </c>
      <c r="BT221" s="10" t="s">
        <v>814</v>
      </c>
      <c r="BU221" s="10">
        <v>8247595</v>
      </c>
      <c r="BV221" s="10" t="s">
        <v>814</v>
      </c>
      <c r="BW221" s="10">
        <v>12812436</v>
      </c>
      <c r="BX221" s="10" t="s">
        <v>814</v>
      </c>
      <c r="BY221" s="10">
        <v>8910352</v>
      </c>
      <c r="BZ221" s="10" t="s">
        <v>814</v>
      </c>
      <c r="CA221" s="10">
        <v>9367402</v>
      </c>
      <c r="CB221" s="10" t="s">
        <v>814</v>
      </c>
      <c r="CC221" s="10">
        <v>7733145</v>
      </c>
      <c r="CD221" s="10" t="s">
        <v>814</v>
      </c>
      <c r="CE221" s="10">
        <v>7736827</v>
      </c>
      <c r="CF221" s="10" t="s">
        <v>814</v>
      </c>
      <c r="CG221" s="10">
        <v>7024496</v>
      </c>
      <c r="CH221" s="10" t="s">
        <v>814</v>
      </c>
      <c r="CI221" s="10">
        <v>4158450</v>
      </c>
      <c r="CJ221" s="10" t="s">
        <v>814</v>
      </c>
      <c r="CK221" s="10">
        <v>3572047</v>
      </c>
      <c r="CL221" s="10" t="s">
        <v>814</v>
      </c>
      <c r="CM221" s="10">
        <v>3693794</v>
      </c>
      <c r="CN221" s="10" t="s">
        <v>814</v>
      </c>
      <c r="CO221" s="10">
        <v>2233389</v>
      </c>
      <c r="CP221" s="10">
        <v>1</v>
      </c>
      <c r="CQ221" s="10"/>
      <c r="CR221" s="10">
        <v>2.8579899999999998E-2</v>
      </c>
      <c r="CS221" s="10">
        <v>1</v>
      </c>
      <c r="CT221" s="10">
        <v>0</v>
      </c>
      <c r="CU221" s="10">
        <v>0</v>
      </c>
      <c r="CV221" s="10">
        <v>0</v>
      </c>
    </row>
    <row r="222" spans="1:101" ht="14" x14ac:dyDescent="0.2">
      <c r="A222" s="28" t="s">
        <v>145</v>
      </c>
      <c r="B222" s="28" t="s">
        <v>288</v>
      </c>
      <c r="C222" s="28" t="s">
        <v>469</v>
      </c>
      <c r="D222" s="28" t="s">
        <v>469</v>
      </c>
      <c r="E222" s="28" t="s">
        <v>469</v>
      </c>
      <c r="F222" s="28">
        <v>221119</v>
      </c>
      <c r="G222" s="28" t="s">
        <v>599</v>
      </c>
      <c r="H222" s="3">
        <v>41628</v>
      </c>
      <c r="I222" s="28">
        <v>2014</v>
      </c>
      <c r="J222" s="28">
        <v>2016</v>
      </c>
      <c r="K222" s="28">
        <v>5</v>
      </c>
      <c r="L222" s="28">
        <v>0</v>
      </c>
      <c r="M222" s="28">
        <v>0</v>
      </c>
      <c r="N222" s="4">
        <v>0</v>
      </c>
      <c r="O222" s="4">
        <v>0</v>
      </c>
      <c r="P222" s="28">
        <v>2015</v>
      </c>
      <c r="Q222" s="5">
        <v>10000000</v>
      </c>
      <c r="R222" s="5">
        <v>10000000</v>
      </c>
      <c r="S222" s="6">
        <v>234900000</v>
      </c>
      <c r="T222" s="6">
        <v>0</v>
      </c>
      <c r="U222" s="6">
        <v>234900000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18553280.719999999</v>
      </c>
      <c r="AC222" s="6">
        <v>14547679.120000001</v>
      </c>
      <c r="AD222" s="7">
        <v>0.78410278697060554</v>
      </c>
      <c r="AE222" s="6">
        <v>463338.39999999985</v>
      </c>
      <c r="AF222" s="6">
        <v>84254.907471616054</v>
      </c>
      <c r="AG222" s="10" t="s">
        <v>646</v>
      </c>
      <c r="AH222" s="10" t="s">
        <v>655</v>
      </c>
      <c r="AI222" s="10" t="s">
        <v>647</v>
      </c>
      <c r="AJ222" s="10" t="s">
        <v>646</v>
      </c>
      <c r="AK222" s="10" t="s">
        <v>741</v>
      </c>
      <c r="AL222" s="10">
        <v>1</v>
      </c>
      <c r="AM222" s="10">
        <v>0</v>
      </c>
      <c r="AN222" s="10">
        <v>0</v>
      </c>
      <c r="AO222" s="10">
        <v>0</v>
      </c>
      <c r="AP222" s="10">
        <v>0</v>
      </c>
      <c r="AQ222" s="10">
        <v>52565</v>
      </c>
      <c r="AR222" s="10">
        <v>52565</v>
      </c>
      <c r="AS222" s="10">
        <v>1</v>
      </c>
      <c r="AT222" s="10">
        <v>1</v>
      </c>
      <c r="AU222" s="10">
        <v>1</v>
      </c>
      <c r="AV222" s="10"/>
      <c r="AW222" s="8" t="s">
        <v>899</v>
      </c>
      <c r="AX222" s="8">
        <v>361</v>
      </c>
      <c r="AY222" s="10">
        <v>0</v>
      </c>
      <c r="AZ222" s="10">
        <v>0</v>
      </c>
      <c r="BA222" s="10">
        <v>0</v>
      </c>
      <c r="BB222" s="10"/>
      <c r="BC222" s="10">
        <v>0</v>
      </c>
      <c r="BD222" s="10"/>
      <c r="BE222" s="10">
        <v>0</v>
      </c>
      <c r="BF222" s="10"/>
      <c r="BG222" s="10">
        <v>0</v>
      </c>
      <c r="BH222" s="10"/>
      <c r="BI222" s="10">
        <v>0</v>
      </c>
      <c r="BJ222" s="10"/>
      <c r="BK222" s="10">
        <v>0</v>
      </c>
      <c r="BL222" s="10"/>
      <c r="BM222" s="10">
        <v>0</v>
      </c>
      <c r="BN222" s="10"/>
      <c r="BO222" s="10">
        <v>0</v>
      </c>
      <c r="BP222" s="10"/>
      <c r="BQ222" s="10">
        <v>0</v>
      </c>
      <c r="BR222" s="10"/>
      <c r="BS222" s="10">
        <v>0</v>
      </c>
      <c r="BT222" s="10"/>
      <c r="BU222" s="10">
        <v>0</v>
      </c>
      <c r="BV222" s="10"/>
      <c r="BW222" s="10">
        <v>0</v>
      </c>
      <c r="BX222" s="10" t="s">
        <v>814</v>
      </c>
      <c r="BY222" s="10">
        <v>0</v>
      </c>
      <c r="BZ222" s="10" t="s">
        <v>814</v>
      </c>
      <c r="CA222" s="10">
        <v>0</v>
      </c>
      <c r="CB222" s="10" t="s">
        <v>814</v>
      </c>
      <c r="CC222" s="10">
        <v>178018</v>
      </c>
      <c r="CD222" s="10" t="s">
        <v>814</v>
      </c>
      <c r="CE222" s="10">
        <v>0</v>
      </c>
      <c r="CF222" s="10" t="s">
        <v>814</v>
      </c>
      <c r="CG222" s="10">
        <v>0</v>
      </c>
      <c r="CH222" s="10" t="s">
        <v>814</v>
      </c>
      <c r="CI222" s="10">
        <v>0</v>
      </c>
      <c r="CJ222" s="10" t="s">
        <v>814</v>
      </c>
      <c r="CK222" s="10">
        <v>0</v>
      </c>
      <c r="CL222" s="10" t="s">
        <v>814</v>
      </c>
      <c r="CM222" s="10">
        <v>0</v>
      </c>
      <c r="CN222" s="10" t="s">
        <v>814</v>
      </c>
      <c r="CO222" s="10">
        <v>0</v>
      </c>
      <c r="CP222" s="10">
        <v>1</v>
      </c>
      <c r="CQ222" s="10"/>
      <c r="CR222" s="10">
        <v>3.1849599999999999E-2</v>
      </c>
      <c r="CS222" s="10">
        <v>1</v>
      </c>
      <c r="CT222" s="10">
        <v>0</v>
      </c>
      <c r="CU222" s="10">
        <v>0</v>
      </c>
      <c r="CV222" s="10">
        <v>0</v>
      </c>
    </row>
    <row r="223" spans="1:101" ht="14" x14ac:dyDescent="0.2">
      <c r="A223" s="28" t="s">
        <v>146</v>
      </c>
      <c r="B223" s="28" t="s">
        <v>289</v>
      </c>
      <c r="C223" s="28" t="s">
        <v>470</v>
      </c>
      <c r="D223" s="28" t="s">
        <v>470</v>
      </c>
      <c r="E223" s="28" t="s">
        <v>470</v>
      </c>
      <c r="F223" s="28">
        <v>221115</v>
      </c>
      <c r="G223" s="28" t="s">
        <v>599</v>
      </c>
      <c r="H223" s="3">
        <v>41619</v>
      </c>
      <c r="I223" s="28">
        <v>2014</v>
      </c>
      <c r="J223" s="28">
        <v>2016</v>
      </c>
      <c r="K223" s="28">
        <v>4</v>
      </c>
      <c r="L223" s="28">
        <v>0</v>
      </c>
      <c r="M223" s="28">
        <v>0</v>
      </c>
      <c r="N223" s="4">
        <v>0</v>
      </c>
      <c r="O223" s="4">
        <v>0</v>
      </c>
      <c r="P223" s="28">
        <v>2014</v>
      </c>
      <c r="Q223" s="5">
        <v>10000000</v>
      </c>
      <c r="R223" s="5">
        <v>10000000</v>
      </c>
      <c r="S223" s="6">
        <v>123124371</v>
      </c>
      <c r="T223" s="6">
        <v>0</v>
      </c>
      <c r="U223" s="6">
        <v>106887364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6360353.3283263706</v>
      </c>
      <c r="AC223" s="6">
        <v>3857226.1208267864</v>
      </c>
      <c r="AD223" s="7">
        <v>0.60644840336908712</v>
      </c>
      <c r="AE223" s="6">
        <v>157531.44871255237</v>
      </c>
      <c r="AF223" s="6">
        <v>239039.28009124481</v>
      </c>
      <c r="AG223" s="10" t="s">
        <v>646</v>
      </c>
      <c r="AH223" s="10" t="s">
        <v>648</v>
      </c>
      <c r="AI223" s="10" t="s">
        <v>647</v>
      </c>
      <c r="AJ223" s="10" t="s">
        <v>646</v>
      </c>
      <c r="AK223" s="10" t="s">
        <v>742</v>
      </c>
      <c r="AL223" s="10">
        <v>0</v>
      </c>
      <c r="AM223" s="10">
        <v>0</v>
      </c>
      <c r="AN223" s="10">
        <v>1</v>
      </c>
      <c r="AO223" s="10">
        <v>0</v>
      </c>
      <c r="AP223" s="10">
        <v>0</v>
      </c>
      <c r="AQ223" s="10">
        <v>44215.6</v>
      </c>
      <c r="AR223" s="10">
        <v>48700</v>
      </c>
      <c r="AS223" s="10">
        <v>1</v>
      </c>
      <c r="AT223" s="10">
        <v>1</v>
      </c>
      <c r="AU223" s="10">
        <v>1</v>
      </c>
      <c r="AV223" s="10"/>
      <c r="AW223" s="8" t="s">
        <v>900</v>
      </c>
      <c r="AX223" s="8">
        <v>169</v>
      </c>
      <c r="AY223" s="10">
        <v>1035472</v>
      </c>
      <c r="AZ223" s="10">
        <v>1157138</v>
      </c>
      <c r="BA223" s="10">
        <v>1180756</v>
      </c>
      <c r="BB223" s="10" t="s">
        <v>814</v>
      </c>
      <c r="BC223" s="10">
        <v>0</v>
      </c>
      <c r="BD223" s="10" t="s">
        <v>814</v>
      </c>
      <c r="BE223" s="10">
        <v>0</v>
      </c>
      <c r="BF223" s="10" t="s">
        <v>814</v>
      </c>
      <c r="BG223" s="10">
        <v>942935</v>
      </c>
      <c r="BH223" s="10" t="s">
        <v>814</v>
      </c>
      <c r="BI223" s="10">
        <v>869874</v>
      </c>
      <c r="BJ223" s="10" t="s">
        <v>814</v>
      </c>
      <c r="BK223" s="10">
        <v>861344</v>
      </c>
      <c r="BL223" s="10" t="s">
        <v>814</v>
      </c>
      <c r="BM223" s="10">
        <v>954451</v>
      </c>
      <c r="BN223" s="10" t="s">
        <v>814</v>
      </c>
      <c r="BO223" s="10">
        <v>1605503</v>
      </c>
      <c r="BP223" s="10" t="s">
        <v>814</v>
      </c>
      <c r="BQ223" s="10">
        <v>3333670</v>
      </c>
      <c r="BR223" s="10" t="s">
        <v>814</v>
      </c>
      <c r="BS223" s="10">
        <v>2901847</v>
      </c>
      <c r="BT223" s="10" t="s">
        <v>814</v>
      </c>
      <c r="BU223" s="10">
        <v>6554553</v>
      </c>
      <c r="BV223" s="10" t="s">
        <v>814</v>
      </c>
      <c r="BW223" s="10">
        <v>9807438</v>
      </c>
      <c r="BX223" s="10" t="s">
        <v>814</v>
      </c>
      <c r="BY223" s="10">
        <v>8681945</v>
      </c>
      <c r="BZ223" s="10" t="s">
        <v>814</v>
      </c>
      <c r="CA223" s="10">
        <v>10617656</v>
      </c>
      <c r="CB223" s="10" t="s">
        <v>814</v>
      </c>
      <c r="CC223" s="10">
        <v>9983673</v>
      </c>
      <c r="CD223" s="10" t="s">
        <v>814</v>
      </c>
      <c r="CE223" s="10">
        <v>10036471</v>
      </c>
      <c r="CF223" s="10" t="s">
        <v>814</v>
      </c>
      <c r="CG223" s="10">
        <v>10832613</v>
      </c>
      <c r="CH223" s="10" t="s">
        <v>814</v>
      </c>
      <c r="CI223" s="10">
        <v>10921295</v>
      </c>
      <c r="CJ223" s="10" t="s">
        <v>814</v>
      </c>
      <c r="CK223" s="10">
        <v>13955918</v>
      </c>
      <c r="CL223" s="10" t="s">
        <v>814</v>
      </c>
      <c r="CM223" s="10">
        <v>13468727</v>
      </c>
      <c r="CN223" s="10" t="s">
        <v>814</v>
      </c>
      <c r="CO223" s="10">
        <v>13081024</v>
      </c>
      <c r="CP223" s="10">
        <v>1</v>
      </c>
      <c r="CQ223" s="10"/>
      <c r="CR223" s="10">
        <v>4.0840500000000002E-2</v>
      </c>
      <c r="CS223" s="10">
        <v>1</v>
      </c>
      <c r="CT223" s="10">
        <v>0</v>
      </c>
      <c r="CU223" s="10">
        <v>0</v>
      </c>
      <c r="CV223" s="10">
        <v>0</v>
      </c>
    </row>
    <row r="224" spans="1:101" ht="14" x14ac:dyDescent="0.2">
      <c r="A224" s="28" t="s">
        <v>147</v>
      </c>
      <c r="B224" s="28" t="s">
        <v>290</v>
      </c>
      <c r="C224" s="28" t="s">
        <v>471</v>
      </c>
      <c r="D224" s="28" t="s">
        <v>535</v>
      </c>
      <c r="E224" s="28" t="s">
        <v>535</v>
      </c>
      <c r="F224" s="28">
        <v>221114</v>
      </c>
      <c r="G224" s="28" t="s">
        <v>599</v>
      </c>
      <c r="H224" s="3">
        <v>41624</v>
      </c>
      <c r="I224" s="28">
        <v>2014</v>
      </c>
      <c r="J224" s="28">
        <v>2016</v>
      </c>
      <c r="K224" s="28">
        <v>1</v>
      </c>
      <c r="L224" s="28">
        <v>0</v>
      </c>
      <c r="M224" s="28">
        <v>0</v>
      </c>
      <c r="N224" s="4">
        <v>0</v>
      </c>
      <c r="O224" s="4">
        <v>0</v>
      </c>
      <c r="P224" s="28">
        <v>2014</v>
      </c>
      <c r="Q224" s="5">
        <v>30000000</v>
      </c>
      <c r="R224" s="5">
        <v>30000000</v>
      </c>
      <c r="S224" s="6">
        <v>30000000</v>
      </c>
      <c r="T224" s="6">
        <v>0</v>
      </c>
      <c r="U224" s="6">
        <v>75000000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3708252.8704000004</v>
      </c>
      <c r="AC224" s="6">
        <v>898822.49600000004</v>
      </c>
      <c r="AD224" s="7">
        <v>0.24238435926917956</v>
      </c>
      <c r="AE224" s="6">
        <v>347848.19840000005</v>
      </c>
      <c r="AF224" s="6">
        <v>29202</v>
      </c>
      <c r="AG224" s="10" t="s">
        <v>646</v>
      </c>
      <c r="AH224" s="10"/>
      <c r="AI224" s="10"/>
      <c r="AJ224" s="10" t="s">
        <v>646</v>
      </c>
      <c r="AK224" s="10" t="s">
        <v>743</v>
      </c>
      <c r="AL224" s="10">
        <v>1</v>
      </c>
      <c r="AM224" s="10">
        <v>0</v>
      </c>
      <c r="AN224" s="10">
        <v>0</v>
      </c>
      <c r="AO224" s="10">
        <v>0</v>
      </c>
      <c r="AP224" s="10">
        <v>0</v>
      </c>
      <c r="AQ224" s="10">
        <v>50175.839999999997</v>
      </c>
      <c r="AR224" s="10">
        <v>50186.400000000001</v>
      </c>
      <c r="AS224" s="10"/>
      <c r="AT224" s="10"/>
      <c r="AU224" s="10"/>
      <c r="AV224" s="10"/>
      <c r="AW224" s="8" t="s">
        <v>854</v>
      </c>
      <c r="AX224" s="8">
        <v>2451</v>
      </c>
      <c r="AY224" s="10">
        <v>0</v>
      </c>
      <c r="AZ224" s="10">
        <v>0</v>
      </c>
      <c r="BA224" s="10">
        <v>1101230</v>
      </c>
      <c r="BB224" s="10"/>
      <c r="BC224" s="10">
        <v>0</v>
      </c>
      <c r="BD224" s="10" t="s">
        <v>814</v>
      </c>
      <c r="BE224" s="10">
        <v>0</v>
      </c>
      <c r="BF224" s="10" t="s">
        <v>814</v>
      </c>
      <c r="BG224" s="10">
        <v>0</v>
      </c>
      <c r="BH224" s="10" t="s">
        <v>814</v>
      </c>
      <c r="BI224" s="10">
        <v>195393</v>
      </c>
      <c r="BJ224" s="10"/>
      <c r="BK224" s="10">
        <v>0</v>
      </c>
      <c r="BL224" s="10"/>
      <c r="BM224" s="10">
        <v>0</v>
      </c>
      <c r="BN224" s="10" t="s">
        <v>814</v>
      </c>
      <c r="BO224" s="10">
        <v>3520162</v>
      </c>
      <c r="BP224" s="10" t="s">
        <v>814</v>
      </c>
      <c r="BQ224" s="10">
        <v>3590266</v>
      </c>
      <c r="BR224" s="10" t="s">
        <v>814</v>
      </c>
      <c r="BS224" s="10">
        <v>4295833</v>
      </c>
      <c r="BT224" s="10" t="s">
        <v>814</v>
      </c>
      <c r="BU224" s="10">
        <v>9269401</v>
      </c>
      <c r="BV224" s="10" t="s">
        <v>814</v>
      </c>
      <c r="BW224" s="10">
        <v>11032845</v>
      </c>
      <c r="BX224" s="10" t="s">
        <v>814</v>
      </c>
      <c r="BY224" s="10">
        <v>8359717</v>
      </c>
      <c r="BZ224" s="10" t="s">
        <v>814</v>
      </c>
      <c r="CA224" s="10">
        <v>7796341</v>
      </c>
      <c r="CB224" s="10" t="s">
        <v>814</v>
      </c>
      <c r="CC224" s="10">
        <v>7231373</v>
      </c>
      <c r="CD224" s="10" t="s">
        <v>814</v>
      </c>
      <c r="CE224" s="10">
        <v>5731897</v>
      </c>
      <c r="CF224" s="10" t="s">
        <v>814</v>
      </c>
      <c r="CG224" s="10">
        <v>4175226</v>
      </c>
      <c r="CH224" s="10" t="s">
        <v>814</v>
      </c>
      <c r="CI224" s="10">
        <v>0</v>
      </c>
      <c r="CJ224" s="10" t="s">
        <v>814</v>
      </c>
      <c r="CK224" s="10">
        <v>0</v>
      </c>
      <c r="CL224" s="10" t="s">
        <v>814</v>
      </c>
      <c r="CM224" s="10">
        <v>0</v>
      </c>
      <c r="CN224" s="10" t="s">
        <v>814</v>
      </c>
      <c r="CO224" s="10">
        <v>0</v>
      </c>
      <c r="CP224" s="10">
        <v>1</v>
      </c>
      <c r="CQ224" s="10"/>
      <c r="CR224" s="10">
        <v>0.38700430000000002</v>
      </c>
      <c r="CS224" s="10">
        <v>0</v>
      </c>
      <c r="CT224" s="10">
        <v>0</v>
      </c>
      <c r="CU224" s="10">
        <v>0</v>
      </c>
      <c r="CV224" s="10">
        <v>0</v>
      </c>
    </row>
    <row r="225" spans="1:101" ht="14" x14ac:dyDescent="0.2">
      <c r="A225" s="28" t="s">
        <v>148</v>
      </c>
      <c r="B225" s="28" t="s">
        <v>291</v>
      </c>
      <c r="C225" s="28" t="s">
        <v>472</v>
      </c>
      <c r="D225" s="28" t="s">
        <v>472</v>
      </c>
      <c r="E225" s="28" t="s">
        <v>472</v>
      </c>
      <c r="F225" s="28">
        <v>221119</v>
      </c>
      <c r="G225" s="28" t="s">
        <v>599</v>
      </c>
      <c r="H225" s="3">
        <v>41626</v>
      </c>
      <c r="I225" s="28">
        <v>2014</v>
      </c>
      <c r="J225" s="28">
        <v>2016</v>
      </c>
      <c r="K225" s="28">
        <v>2</v>
      </c>
      <c r="L225" s="28">
        <v>0</v>
      </c>
      <c r="M225" s="28">
        <v>0</v>
      </c>
      <c r="N225" s="4">
        <v>0</v>
      </c>
      <c r="O225" s="4">
        <v>0</v>
      </c>
      <c r="P225" s="28">
        <v>2015</v>
      </c>
      <c r="Q225" s="5">
        <v>10000000</v>
      </c>
      <c r="R225" s="5">
        <v>10000000</v>
      </c>
      <c r="S225" s="6">
        <v>113390000</v>
      </c>
      <c r="T225" s="6">
        <v>0</v>
      </c>
      <c r="U225" s="6">
        <v>113390000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8901282.4856999982</v>
      </c>
      <c r="AC225" s="6">
        <v>6494273.9696999984</v>
      </c>
      <c r="AD225" s="7">
        <v>0.72958857110007647</v>
      </c>
      <c r="AE225" s="6">
        <v>1442041.5105328914</v>
      </c>
      <c r="AF225" s="6">
        <v>473467.32604621165</v>
      </c>
      <c r="AG225" s="10" t="s">
        <v>646</v>
      </c>
      <c r="AH225" s="10" t="s">
        <v>655</v>
      </c>
      <c r="AI225" s="10" t="s">
        <v>647</v>
      </c>
      <c r="AJ225" s="10" t="s">
        <v>646</v>
      </c>
      <c r="AK225" s="10" t="s">
        <v>744</v>
      </c>
      <c r="AL225" s="10">
        <v>1</v>
      </c>
      <c r="AM225" s="10">
        <v>0</v>
      </c>
      <c r="AN225" s="10">
        <v>0</v>
      </c>
      <c r="AO225" s="10">
        <v>0</v>
      </c>
      <c r="AP225" s="10">
        <v>0</v>
      </c>
      <c r="AQ225" s="10">
        <v>30987</v>
      </c>
      <c r="AR225" s="10">
        <v>31687</v>
      </c>
      <c r="AS225" s="10">
        <v>1</v>
      </c>
      <c r="AT225" s="10">
        <v>1</v>
      </c>
      <c r="AU225" s="10">
        <v>1</v>
      </c>
      <c r="AV225" s="10"/>
      <c r="AW225" s="8"/>
      <c r="AX225" s="8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>
        <v>0</v>
      </c>
      <c r="CQ225" s="10"/>
      <c r="CR225" s="10">
        <v>0.2220482</v>
      </c>
      <c r="CS225" s="10">
        <v>1</v>
      </c>
      <c r="CT225" s="10">
        <v>0</v>
      </c>
      <c r="CU225" s="10">
        <v>0</v>
      </c>
      <c r="CV225" s="10">
        <v>0</v>
      </c>
    </row>
    <row r="226" spans="1:101" ht="14" x14ac:dyDescent="0.2">
      <c r="A226" s="28" t="s">
        <v>149</v>
      </c>
      <c r="B226" s="28" t="s">
        <v>292</v>
      </c>
      <c r="C226" s="28" t="s">
        <v>473</v>
      </c>
      <c r="D226" s="28" t="s">
        <v>473</v>
      </c>
      <c r="E226" s="28" t="s">
        <v>473</v>
      </c>
      <c r="F226" s="28">
        <v>221115</v>
      </c>
      <c r="G226" s="28" t="s">
        <v>599</v>
      </c>
      <c r="H226" s="3">
        <v>41599</v>
      </c>
      <c r="I226" s="28">
        <v>2014</v>
      </c>
      <c r="J226" s="28">
        <v>2016</v>
      </c>
      <c r="K226" s="28">
        <v>8</v>
      </c>
      <c r="L226" s="28">
        <v>0</v>
      </c>
      <c r="M226" s="28">
        <v>0</v>
      </c>
      <c r="N226" s="4">
        <v>0</v>
      </c>
      <c r="O226" s="4">
        <v>0</v>
      </c>
      <c r="P226" s="28">
        <v>2014</v>
      </c>
      <c r="Q226" s="5">
        <v>10000000</v>
      </c>
      <c r="R226" s="5">
        <v>10000000</v>
      </c>
      <c r="S226" s="6">
        <v>390000000</v>
      </c>
      <c r="T226" s="6">
        <v>19861176</v>
      </c>
      <c r="U226" s="6">
        <v>390000000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37902141.368000001</v>
      </c>
      <c r="AC226" s="6">
        <v>29092770.699200001</v>
      </c>
      <c r="AD226" s="7">
        <v>0.76757591125873503</v>
      </c>
      <c r="AE226" s="6">
        <v>726402.9593841387</v>
      </c>
      <c r="AF226" s="6">
        <v>536276.83168608556</v>
      </c>
      <c r="AG226" s="10" t="s">
        <v>646</v>
      </c>
      <c r="AH226" s="10" t="s">
        <v>648</v>
      </c>
      <c r="AI226" s="10" t="s">
        <v>647</v>
      </c>
      <c r="AJ226" s="10" t="s">
        <v>646</v>
      </c>
      <c r="AK226" s="10" t="s">
        <v>745</v>
      </c>
      <c r="AL226" s="10">
        <v>0</v>
      </c>
      <c r="AM226" s="10">
        <v>1</v>
      </c>
      <c r="AN226" s="10">
        <v>0</v>
      </c>
      <c r="AO226" s="10">
        <v>0</v>
      </c>
      <c r="AP226" s="10">
        <v>0</v>
      </c>
      <c r="AQ226" s="10">
        <v>41259.35</v>
      </c>
      <c r="AR226" s="10">
        <v>41259.35</v>
      </c>
      <c r="AS226" s="10">
        <v>1</v>
      </c>
      <c r="AT226" s="10">
        <v>1</v>
      </c>
      <c r="AU226" s="10">
        <v>0</v>
      </c>
      <c r="AV226" s="10"/>
      <c r="AW226" s="8"/>
      <c r="AX226" s="8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>
        <v>0</v>
      </c>
      <c r="CQ226" s="10"/>
      <c r="CR226" s="10">
        <v>2.4968500000000001E-2</v>
      </c>
      <c r="CS226" s="10">
        <v>1</v>
      </c>
      <c r="CT226" s="10">
        <v>0</v>
      </c>
      <c r="CU226" s="10">
        <v>0</v>
      </c>
      <c r="CV226" s="10">
        <v>0</v>
      </c>
    </row>
    <row r="227" spans="1:101" ht="14" x14ac:dyDescent="0.2">
      <c r="A227" s="28" t="s">
        <v>71</v>
      </c>
      <c r="B227" s="28" t="s">
        <v>275</v>
      </c>
      <c r="C227" s="28" t="s">
        <v>474</v>
      </c>
      <c r="D227" s="28" t="s">
        <v>536</v>
      </c>
      <c r="E227" s="28" t="s">
        <v>536</v>
      </c>
      <c r="F227" s="28">
        <v>221119</v>
      </c>
      <c r="G227" s="28" t="s">
        <v>599</v>
      </c>
      <c r="H227" s="3">
        <v>41625</v>
      </c>
      <c r="I227" s="28">
        <v>2014</v>
      </c>
      <c r="J227" s="28">
        <v>2016</v>
      </c>
      <c r="K227" s="28">
        <v>4</v>
      </c>
      <c r="L227" s="28">
        <v>0</v>
      </c>
      <c r="M227" s="28">
        <v>0</v>
      </c>
      <c r="N227" s="4">
        <v>0</v>
      </c>
      <c r="O227" s="4">
        <v>0</v>
      </c>
      <c r="P227" s="28">
        <v>2015</v>
      </c>
      <c r="Q227" s="5">
        <v>30000000</v>
      </c>
      <c r="R227" s="5">
        <v>30000000</v>
      </c>
      <c r="S227" s="6">
        <v>172627233</v>
      </c>
      <c r="T227" s="6">
        <v>0</v>
      </c>
      <c r="U227" s="6">
        <v>172627233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14418391.931189999</v>
      </c>
      <c r="AC227" s="6">
        <v>8834570.6634900011</v>
      </c>
      <c r="AD227" s="7">
        <v>0.61272926312808684</v>
      </c>
      <c r="AE227" s="6">
        <v>2934178.2728602011</v>
      </c>
      <c r="AF227" s="6">
        <v>1589056.4813394968</v>
      </c>
      <c r="AG227" s="10" t="s">
        <v>646</v>
      </c>
      <c r="AH227" s="10" t="s">
        <v>655</v>
      </c>
      <c r="AI227" s="10" t="s">
        <v>647</v>
      </c>
      <c r="AJ227" s="10" t="s">
        <v>646</v>
      </c>
      <c r="AK227" s="10" t="s">
        <v>746</v>
      </c>
      <c r="AL227" s="10">
        <v>1</v>
      </c>
      <c r="AM227" s="10">
        <v>0</v>
      </c>
      <c r="AN227" s="10">
        <v>0</v>
      </c>
      <c r="AO227" s="10">
        <v>0</v>
      </c>
      <c r="AP227" s="10">
        <v>0</v>
      </c>
      <c r="AQ227" s="10">
        <v>52565</v>
      </c>
      <c r="AR227" s="10">
        <v>52565</v>
      </c>
      <c r="AS227" s="10">
        <v>1</v>
      </c>
      <c r="AT227" s="10">
        <v>1</v>
      </c>
      <c r="AU227" s="10">
        <v>0</v>
      </c>
      <c r="AV227" s="10"/>
      <c r="AW227" s="8"/>
      <c r="AX227" s="8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>
        <v>0</v>
      </c>
      <c r="CQ227" s="10"/>
      <c r="CR227" s="10">
        <v>0.33212459999999999</v>
      </c>
      <c r="CS227" s="10">
        <v>1</v>
      </c>
      <c r="CT227" s="10">
        <v>0</v>
      </c>
      <c r="CU227" s="10">
        <v>0</v>
      </c>
      <c r="CV227" s="10">
        <v>0</v>
      </c>
      <c r="CW227" s="27">
        <v>0</v>
      </c>
    </row>
    <row r="228" spans="1:101" ht="14" x14ac:dyDescent="0.2">
      <c r="A228" s="28" t="s">
        <v>150</v>
      </c>
      <c r="B228" s="28" t="s">
        <v>289</v>
      </c>
      <c r="C228" s="28" t="s">
        <v>470</v>
      </c>
      <c r="D228" s="28" t="s">
        <v>470</v>
      </c>
      <c r="E228" s="28" t="s">
        <v>470</v>
      </c>
      <c r="F228" s="28">
        <v>221115</v>
      </c>
      <c r="G228" s="28" t="s">
        <v>599</v>
      </c>
      <c r="H228" s="3">
        <v>41620</v>
      </c>
      <c r="I228" s="28">
        <v>2014</v>
      </c>
      <c r="J228" s="28">
        <v>2016</v>
      </c>
      <c r="K228" s="28">
        <v>2</v>
      </c>
      <c r="L228" s="28">
        <v>0</v>
      </c>
      <c r="M228" s="28">
        <v>0</v>
      </c>
      <c r="N228" s="4">
        <v>0</v>
      </c>
      <c r="O228" s="4">
        <v>0</v>
      </c>
      <c r="P228" s="28">
        <v>2014</v>
      </c>
      <c r="Q228" s="5">
        <v>10000000</v>
      </c>
      <c r="R228" s="5">
        <v>10000000</v>
      </c>
      <c r="S228" s="6">
        <v>51712236</v>
      </c>
      <c r="T228" s="6">
        <v>0</v>
      </c>
      <c r="U228" s="6">
        <v>30887364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2046507.4250871867</v>
      </c>
      <c r="AC228" s="6">
        <v>862495.19800996908</v>
      </c>
      <c r="AD228" s="7">
        <v>0.42144738271507831</v>
      </c>
      <c r="AE228" s="6">
        <v>1225245</v>
      </c>
      <c r="AF228" s="6">
        <v>44534.658310915242</v>
      </c>
      <c r="AG228" s="10" t="s">
        <v>646</v>
      </c>
      <c r="AH228" s="10" t="s">
        <v>648</v>
      </c>
      <c r="AI228" s="10" t="s">
        <v>647</v>
      </c>
      <c r="AJ228" s="10" t="s">
        <v>646</v>
      </c>
      <c r="AK228" s="10" t="s">
        <v>742</v>
      </c>
      <c r="AL228" s="10">
        <v>0</v>
      </c>
      <c r="AM228" s="10">
        <v>0</v>
      </c>
      <c r="AN228" s="10">
        <v>1</v>
      </c>
      <c r="AO228" s="10">
        <v>0</v>
      </c>
      <c r="AP228" s="10">
        <v>0</v>
      </c>
      <c r="AQ228" s="10">
        <v>46035</v>
      </c>
      <c r="AR228" s="10">
        <v>48700</v>
      </c>
      <c r="AS228" s="10">
        <v>1</v>
      </c>
      <c r="AT228" s="10">
        <v>1</v>
      </c>
      <c r="AU228" s="10">
        <v>1</v>
      </c>
      <c r="AV228" s="10"/>
      <c r="AW228" s="8" t="s">
        <v>901</v>
      </c>
      <c r="AX228" s="8">
        <v>1039</v>
      </c>
      <c r="AY228" s="10">
        <v>0</v>
      </c>
      <c r="AZ228" s="10">
        <v>1336689</v>
      </c>
      <c r="BA228" s="10">
        <v>487616</v>
      </c>
      <c r="BB228" s="10" t="s">
        <v>814</v>
      </c>
      <c r="BC228" s="10">
        <v>0</v>
      </c>
      <c r="BD228" s="10" t="s">
        <v>814</v>
      </c>
      <c r="BE228" s="10">
        <v>0</v>
      </c>
      <c r="BF228" s="10" t="s">
        <v>814</v>
      </c>
      <c r="BG228" s="10">
        <v>1093397</v>
      </c>
      <c r="BH228" s="10" t="s">
        <v>814</v>
      </c>
      <c r="BI228" s="10">
        <v>837721</v>
      </c>
      <c r="BJ228" s="10"/>
      <c r="BK228" s="10">
        <v>0</v>
      </c>
      <c r="BL228" s="10" t="s">
        <v>814</v>
      </c>
      <c r="BM228" s="10">
        <v>1267664</v>
      </c>
      <c r="BN228" s="10" t="s">
        <v>814</v>
      </c>
      <c r="BO228" s="10">
        <v>3106299</v>
      </c>
      <c r="BP228" s="10" t="s">
        <v>814</v>
      </c>
      <c r="BQ228" s="10">
        <v>3393073</v>
      </c>
      <c r="BR228" s="10" t="s">
        <v>814</v>
      </c>
      <c r="BS228" s="10">
        <v>3911124</v>
      </c>
      <c r="BT228" s="10" t="s">
        <v>814</v>
      </c>
      <c r="BU228" s="10">
        <v>6907914</v>
      </c>
      <c r="BV228" s="10" t="s">
        <v>814</v>
      </c>
      <c r="BW228" s="10">
        <v>9924744</v>
      </c>
      <c r="BX228" s="10" t="s">
        <v>814</v>
      </c>
      <c r="BY228" s="10">
        <v>7453827</v>
      </c>
      <c r="BZ228" s="10" t="s">
        <v>814</v>
      </c>
      <c r="CA228" s="10">
        <v>8713203</v>
      </c>
      <c r="CB228" s="10" t="s">
        <v>814</v>
      </c>
      <c r="CC228" s="10">
        <v>5768186</v>
      </c>
      <c r="CD228" s="10" t="s">
        <v>814</v>
      </c>
      <c r="CE228" s="10">
        <v>9093920</v>
      </c>
      <c r="CF228" s="10" t="s">
        <v>814</v>
      </c>
      <c r="CG228" s="10">
        <v>8723387</v>
      </c>
      <c r="CH228" s="10" t="s">
        <v>814</v>
      </c>
      <c r="CI228" s="10">
        <v>7762264</v>
      </c>
      <c r="CJ228" s="10" t="s">
        <v>814</v>
      </c>
      <c r="CK228" s="10">
        <v>8542627</v>
      </c>
      <c r="CL228" s="10" t="s">
        <v>814</v>
      </c>
      <c r="CM228" s="10">
        <v>8384264</v>
      </c>
      <c r="CN228" s="10" t="s">
        <v>814</v>
      </c>
      <c r="CO228" s="10">
        <v>8421304</v>
      </c>
      <c r="CP228" s="10">
        <v>1</v>
      </c>
      <c r="CQ228" s="10"/>
      <c r="CR228" s="10">
        <v>1.420582</v>
      </c>
      <c r="CS228" s="10">
        <v>1</v>
      </c>
      <c r="CT228" s="10">
        <v>0</v>
      </c>
      <c r="CU228" s="10">
        <v>0</v>
      </c>
      <c r="CV228" s="10">
        <v>0</v>
      </c>
    </row>
    <row r="229" spans="1:101" ht="14" x14ac:dyDescent="0.2">
      <c r="A229" s="28" t="s">
        <v>151</v>
      </c>
      <c r="B229" s="28" t="s">
        <v>293</v>
      </c>
      <c r="C229" s="28" t="s">
        <v>470</v>
      </c>
      <c r="D229" s="28" t="s">
        <v>470</v>
      </c>
      <c r="E229" s="28" t="s">
        <v>470</v>
      </c>
      <c r="F229" s="28">
        <v>221115</v>
      </c>
      <c r="G229" s="28" t="s">
        <v>599</v>
      </c>
      <c r="H229" s="3">
        <v>41605</v>
      </c>
      <c r="I229" s="28">
        <v>2014</v>
      </c>
      <c r="J229" s="28">
        <v>2016</v>
      </c>
      <c r="K229" s="28">
        <v>8</v>
      </c>
      <c r="L229" s="28">
        <v>0</v>
      </c>
      <c r="M229" s="28">
        <v>0</v>
      </c>
      <c r="N229" s="4">
        <v>0</v>
      </c>
      <c r="O229" s="4">
        <v>0</v>
      </c>
      <c r="P229" s="28">
        <v>2014</v>
      </c>
      <c r="Q229" s="5">
        <v>10000000</v>
      </c>
      <c r="R229" s="5">
        <v>10000000</v>
      </c>
      <c r="S229" s="6">
        <v>266936306</v>
      </c>
      <c r="T229" s="6">
        <v>5300000</v>
      </c>
      <c r="U229" s="6">
        <v>206887364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16061106.230547523</v>
      </c>
      <c r="AC229" s="6">
        <v>12427554.310193194</v>
      </c>
      <c r="AD229" s="7">
        <v>0.7737670202664203</v>
      </c>
      <c r="AE229" s="6">
        <v>255820.30132807643</v>
      </c>
      <c r="AF229" s="6">
        <v>404082.87249971548</v>
      </c>
      <c r="AG229" s="10" t="s">
        <v>646</v>
      </c>
      <c r="AH229" s="10" t="s">
        <v>648</v>
      </c>
      <c r="AI229" s="10" t="s">
        <v>647</v>
      </c>
      <c r="AJ229" s="10" t="s">
        <v>646</v>
      </c>
      <c r="AK229" s="10" t="s">
        <v>742</v>
      </c>
      <c r="AL229" s="10">
        <v>0</v>
      </c>
      <c r="AM229" s="10">
        <v>0</v>
      </c>
      <c r="AN229" s="10">
        <v>1</v>
      </c>
      <c r="AO229" s="10">
        <v>0</v>
      </c>
      <c r="AP229" s="10">
        <v>0</v>
      </c>
      <c r="AQ229" s="10">
        <v>46035</v>
      </c>
      <c r="AR229" s="10">
        <v>48700</v>
      </c>
      <c r="AS229" s="10">
        <v>1</v>
      </c>
      <c r="AT229" s="10">
        <v>1</v>
      </c>
      <c r="AU229" s="10">
        <v>1</v>
      </c>
      <c r="AV229" s="10"/>
      <c r="AW229" s="8" t="s">
        <v>902</v>
      </c>
      <c r="AX229" s="8">
        <v>213</v>
      </c>
      <c r="AY229" s="10">
        <v>0</v>
      </c>
      <c r="AZ229" s="10">
        <v>0</v>
      </c>
      <c r="BA229" s="10">
        <v>1329314</v>
      </c>
      <c r="BB229" s="10" t="s">
        <v>814</v>
      </c>
      <c r="BC229" s="10">
        <v>1008211</v>
      </c>
      <c r="BD229" s="10" t="s">
        <v>814</v>
      </c>
      <c r="BE229" s="10">
        <v>0</v>
      </c>
      <c r="BF229" s="10" t="s">
        <v>814</v>
      </c>
      <c r="BG229" s="10">
        <v>1573139</v>
      </c>
      <c r="BH229" s="10" t="s">
        <v>814</v>
      </c>
      <c r="BI229" s="10">
        <v>1586392</v>
      </c>
      <c r="BJ229" s="10" t="s">
        <v>814</v>
      </c>
      <c r="BK229" s="10">
        <v>1768450</v>
      </c>
      <c r="BL229" s="10" t="s">
        <v>814</v>
      </c>
      <c r="BM229" s="10">
        <v>2036919</v>
      </c>
      <c r="BN229" s="10" t="s">
        <v>814</v>
      </c>
      <c r="BO229" s="10">
        <v>3232635</v>
      </c>
      <c r="BP229" s="10" t="s">
        <v>814</v>
      </c>
      <c r="BQ229" s="10">
        <v>2672792</v>
      </c>
      <c r="BR229" s="10" t="s">
        <v>814</v>
      </c>
      <c r="BS229" s="10">
        <v>3790601</v>
      </c>
      <c r="BT229" s="10" t="s">
        <v>814</v>
      </c>
      <c r="BU229" s="10">
        <v>4827766</v>
      </c>
      <c r="BV229" s="10" t="s">
        <v>814</v>
      </c>
      <c r="BW229" s="10">
        <v>6769829</v>
      </c>
      <c r="BX229" s="10" t="s">
        <v>814</v>
      </c>
      <c r="BY229" s="10">
        <v>5792464</v>
      </c>
      <c r="BZ229" s="10" t="s">
        <v>814</v>
      </c>
      <c r="CA229" s="10">
        <v>6991629</v>
      </c>
      <c r="CB229" s="10" t="s">
        <v>814</v>
      </c>
      <c r="CC229" s="10">
        <v>6316952</v>
      </c>
      <c r="CD229" s="10" t="s">
        <v>814</v>
      </c>
      <c r="CE229" s="10">
        <v>6096212</v>
      </c>
      <c r="CF229" s="10" t="s">
        <v>814</v>
      </c>
      <c r="CG229" s="10">
        <v>5320916</v>
      </c>
      <c r="CH229" s="10" t="s">
        <v>814</v>
      </c>
      <c r="CI229" s="10">
        <v>5943808</v>
      </c>
      <c r="CJ229" s="10" t="s">
        <v>814</v>
      </c>
      <c r="CK229" s="10">
        <v>7082757</v>
      </c>
      <c r="CL229" s="10" t="s">
        <v>814</v>
      </c>
      <c r="CM229" s="10">
        <v>7300664</v>
      </c>
      <c r="CN229" s="10" t="s">
        <v>814</v>
      </c>
      <c r="CO229" s="10">
        <v>7915510</v>
      </c>
      <c r="CP229" s="10">
        <v>1</v>
      </c>
      <c r="CQ229" s="10"/>
      <c r="CR229" s="10">
        <v>2.05849E-2</v>
      </c>
      <c r="CS229" s="10">
        <v>1</v>
      </c>
      <c r="CT229" s="10">
        <v>0</v>
      </c>
      <c r="CU229" s="10">
        <v>0</v>
      </c>
      <c r="CV229" s="10">
        <v>0</v>
      </c>
    </row>
    <row r="230" spans="1:101" ht="14" x14ac:dyDescent="0.2">
      <c r="A230" s="28" t="s">
        <v>152</v>
      </c>
      <c r="B230" s="28" t="s">
        <v>294</v>
      </c>
      <c r="C230" s="28" t="s">
        <v>475</v>
      </c>
      <c r="D230" s="28" t="s">
        <v>475</v>
      </c>
      <c r="E230" s="28" t="s">
        <v>475</v>
      </c>
      <c r="F230" s="28">
        <v>221119</v>
      </c>
      <c r="G230" s="28" t="s">
        <v>599</v>
      </c>
      <c r="H230" s="3">
        <v>41625</v>
      </c>
      <c r="I230" s="28">
        <v>2014</v>
      </c>
      <c r="J230" s="28">
        <v>2016</v>
      </c>
      <c r="K230" s="28">
        <v>2</v>
      </c>
      <c r="L230" s="28">
        <v>0</v>
      </c>
      <c r="M230" s="28">
        <v>0</v>
      </c>
      <c r="N230" s="4">
        <v>0</v>
      </c>
      <c r="O230" s="4">
        <v>0</v>
      </c>
      <c r="P230" s="28">
        <v>2015</v>
      </c>
      <c r="Q230" s="5">
        <v>20000000</v>
      </c>
      <c r="R230" s="5">
        <v>20000000</v>
      </c>
      <c r="S230" s="6">
        <v>140000000</v>
      </c>
      <c r="T230" s="6">
        <v>0</v>
      </c>
      <c r="U230" s="6">
        <v>140000000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8444800</v>
      </c>
      <c r="AC230" s="6">
        <v>5907200</v>
      </c>
      <c r="AD230" s="7">
        <v>0.69950738916256161</v>
      </c>
      <c r="AE230" s="6">
        <v>2191213.1100077876</v>
      </c>
      <c r="AF230" s="6">
        <v>594932.11183555797</v>
      </c>
      <c r="AG230" s="10" t="s">
        <v>646</v>
      </c>
      <c r="AH230" s="10" t="s">
        <v>648</v>
      </c>
      <c r="AI230" s="10" t="s">
        <v>647</v>
      </c>
      <c r="AJ230" s="10" t="s">
        <v>646</v>
      </c>
      <c r="AK230" s="10" t="s">
        <v>747</v>
      </c>
      <c r="AL230" s="10">
        <v>0</v>
      </c>
      <c r="AM230" s="10">
        <v>1</v>
      </c>
      <c r="AN230" s="10">
        <v>0</v>
      </c>
      <c r="AO230" s="10">
        <v>0</v>
      </c>
      <c r="AP230" s="10">
        <v>0</v>
      </c>
      <c r="AQ230" s="10">
        <v>50186.400000000001</v>
      </c>
      <c r="AR230" s="10">
        <v>50186.400000000001</v>
      </c>
      <c r="AS230" s="10">
        <v>1</v>
      </c>
      <c r="AT230" s="10">
        <v>1</v>
      </c>
      <c r="AU230" s="10">
        <v>0</v>
      </c>
      <c r="AV230" s="10"/>
      <c r="AW230" s="8" t="s">
        <v>870</v>
      </c>
      <c r="AX230" s="8">
        <v>2472</v>
      </c>
      <c r="AY230" s="10">
        <v>0</v>
      </c>
      <c r="AZ230" s="10">
        <v>0</v>
      </c>
      <c r="BA230" s="10">
        <v>0</v>
      </c>
      <c r="BB230" s="10"/>
      <c r="BC230" s="10">
        <v>0</v>
      </c>
      <c r="BD230" s="10"/>
      <c r="BE230" s="10">
        <v>0</v>
      </c>
      <c r="BF230" s="10"/>
      <c r="BG230" s="10">
        <v>0</v>
      </c>
      <c r="BH230" s="10"/>
      <c r="BI230" s="10">
        <v>0</v>
      </c>
      <c r="BJ230" s="10"/>
      <c r="BK230" s="10">
        <v>0</v>
      </c>
      <c r="BL230" s="10"/>
      <c r="BM230" s="10">
        <v>0</v>
      </c>
      <c r="BN230" s="10"/>
      <c r="BO230" s="10">
        <v>0</v>
      </c>
      <c r="BP230" s="10"/>
      <c r="BQ230" s="10">
        <v>0</v>
      </c>
      <c r="BR230" s="10"/>
      <c r="BS230" s="10">
        <v>0</v>
      </c>
      <c r="BT230" s="10"/>
      <c r="BU230" s="10">
        <v>0</v>
      </c>
      <c r="BV230" s="10"/>
      <c r="BW230" s="10">
        <v>0</v>
      </c>
      <c r="BX230" s="10"/>
      <c r="BY230" s="10">
        <v>0</v>
      </c>
      <c r="BZ230" s="10"/>
      <c r="CA230" s="10">
        <v>0</v>
      </c>
      <c r="CB230" s="10" t="s">
        <v>814</v>
      </c>
      <c r="CC230" s="10">
        <v>0</v>
      </c>
      <c r="CD230" s="10" t="s">
        <v>814</v>
      </c>
      <c r="CE230" s="10">
        <v>0</v>
      </c>
      <c r="CF230" s="10" t="s">
        <v>814</v>
      </c>
      <c r="CG230" s="10">
        <v>0</v>
      </c>
      <c r="CH230" s="10" t="s">
        <v>814</v>
      </c>
      <c r="CI230" s="10">
        <v>0</v>
      </c>
      <c r="CJ230" s="10" t="s">
        <v>814</v>
      </c>
      <c r="CK230" s="10">
        <v>5012836</v>
      </c>
      <c r="CL230" s="10" t="s">
        <v>814</v>
      </c>
      <c r="CM230" s="10">
        <v>11655091</v>
      </c>
      <c r="CN230" s="10" t="s">
        <v>814</v>
      </c>
      <c r="CO230" s="10">
        <v>20571160</v>
      </c>
      <c r="CP230" s="10">
        <v>1</v>
      </c>
      <c r="CQ230" s="10"/>
      <c r="CR230" s="10">
        <v>0.37093939999999997</v>
      </c>
      <c r="CS230" s="10">
        <v>1</v>
      </c>
      <c r="CT230" s="10">
        <v>0</v>
      </c>
      <c r="CU230" s="10">
        <v>0</v>
      </c>
      <c r="CV230" s="10">
        <v>0</v>
      </c>
    </row>
    <row r="231" spans="1:101" ht="14" x14ac:dyDescent="0.2">
      <c r="A231" s="28" t="s">
        <v>86</v>
      </c>
      <c r="B231" s="28" t="s">
        <v>258</v>
      </c>
      <c r="C231" s="28" t="s">
        <v>476</v>
      </c>
      <c r="D231" s="28" t="s">
        <v>390</v>
      </c>
      <c r="E231" s="28" t="s">
        <v>390</v>
      </c>
      <c r="F231" s="28">
        <v>325120</v>
      </c>
      <c r="G231" s="28" t="s">
        <v>598</v>
      </c>
      <c r="H231" s="3">
        <v>41624</v>
      </c>
      <c r="I231" s="28">
        <v>2014</v>
      </c>
      <c r="J231" s="28">
        <v>2016</v>
      </c>
      <c r="K231" s="28">
        <v>8</v>
      </c>
      <c r="L231" s="28">
        <v>0</v>
      </c>
      <c r="M231" s="28">
        <v>0</v>
      </c>
      <c r="N231" s="4">
        <v>0</v>
      </c>
      <c r="O231" s="4">
        <v>0</v>
      </c>
      <c r="P231" s="28">
        <v>2014</v>
      </c>
      <c r="Q231" s="5">
        <v>30000000</v>
      </c>
      <c r="R231" s="5">
        <v>30000000</v>
      </c>
      <c r="S231" s="6">
        <v>300000000</v>
      </c>
      <c r="T231" s="6">
        <v>0</v>
      </c>
      <c r="U231" s="6">
        <v>300000000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21814800.000000011</v>
      </c>
      <c r="AC231" s="6">
        <v>14488080</v>
      </c>
      <c r="AD231" s="7">
        <v>0.6641399416909618</v>
      </c>
      <c r="AE231" s="6">
        <v>5721627.2681485312</v>
      </c>
      <c r="AF231" s="6">
        <v>184011.82962867245</v>
      </c>
      <c r="AG231" s="10" t="s">
        <v>646</v>
      </c>
      <c r="AH231" s="10" t="s">
        <v>653</v>
      </c>
      <c r="AI231" s="10" t="s">
        <v>598</v>
      </c>
      <c r="AJ231" s="10" t="s">
        <v>646</v>
      </c>
      <c r="AK231" s="10" t="s">
        <v>748</v>
      </c>
      <c r="AL231" s="10">
        <v>0</v>
      </c>
      <c r="AM231" s="10">
        <v>1</v>
      </c>
      <c r="AN231" s="10">
        <v>0</v>
      </c>
      <c r="AO231" s="10">
        <v>0</v>
      </c>
      <c r="AP231" s="10">
        <v>0</v>
      </c>
      <c r="AQ231" s="10">
        <v>60837.919999999998</v>
      </c>
      <c r="AR231" s="10">
        <v>60837.919999999998</v>
      </c>
      <c r="AS231" s="10">
        <v>0</v>
      </c>
      <c r="AT231" s="10">
        <v>1</v>
      </c>
      <c r="AU231" s="10">
        <v>0</v>
      </c>
      <c r="AV231" s="10"/>
      <c r="AW231" s="8" t="s">
        <v>862</v>
      </c>
      <c r="AX231" s="8">
        <v>5079</v>
      </c>
      <c r="AY231" s="10">
        <v>10151501</v>
      </c>
      <c r="AZ231" s="10">
        <v>0</v>
      </c>
      <c r="BA231" s="10">
        <v>10794095</v>
      </c>
      <c r="BB231" s="10" t="s">
        <v>814</v>
      </c>
      <c r="BC231" s="10">
        <v>0</v>
      </c>
      <c r="BD231" s="10" t="s">
        <v>814</v>
      </c>
      <c r="BE231" s="10">
        <v>12568812</v>
      </c>
      <c r="BF231" s="10" t="s">
        <v>814</v>
      </c>
      <c r="BG231" s="10">
        <v>13313101</v>
      </c>
      <c r="BH231" s="10" t="s">
        <v>814</v>
      </c>
      <c r="BI231" s="10">
        <v>12352211</v>
      </c>
      <c r="BJ231" s="10" t="s">
        <v>814</v>
      </c>
      <c r="BK231" s="10">
        <v>11427685</v>
      </c>
      <c r="BL231" s="10" t="s">
        <v>814</v>
      </c>
      <c r="BM231" s="10">
        <v>13601857</v>
      </c>
      <c r="BN231" s="10" t="s">
        <v>814</v>
      </c>
      <c r="BO231" s="10">
        <v>10336151</v>
      </c>
      <c r="BP231" s="10" t="s">
        <v>814</v>
      </c>
      <c r="BQ231" s="10">
        <v>9717397</v>
      </c>
      <c r="BR231" s="10" t="s">
        <v>814</v>
      </c>
      <c r="BS231" s="10">
        <v>10107998</v>
      </c>
      <c r="BT231" s="10" t="s">
        <v>814</v>
      </c>
      <c r="BU231" s="10">
        <v>10494484</v>
      </c>
      <c r="BV231" s="10" t="s">
        <v>814</v>
      </c>
      <c r="BW231" s="10">
        <v>14305736</v>
      </c>
      <c r="BX231" s="10" t="s">
        <v>814</v>
      </c>
      <c r="BY231" s="10">
        <v>12109321</v>
      </c>
      <c r="BZ231" s="10" t="s">
        <v>814</v>
      </c>
      <c r="CA231" s="10">
        <v>13888259</v>
      </c>
      <c r="CB231" s="10" t="s">
        <v>814</v>
      </c>
      <c r="CC231" s="10">
        <v>7411879</v>
      </c>
      <c r="CD231" s="10" t="s">
        <v>814</v>
      </c>
      <c r="CE231" s="10">
        <v>4900367</v>
      </c>
      <c r="CF231" s="10" t="s">
        <v>814</v>
      </c>
      <c r="CG231" s="10">
        <v>4544753</v>
      </c>
      <c r="CH231" s="10" t="s">
        <v>814</v>
      </c>
      <c r="CI231" s="10">
        <v>9135240</v>
      </c>
      <c r="CJ231" s="10" t="s">
        <v>814</v>
      </c>
      <c r="CK231" s="10">
        <v>10718600</v>
      </c>
      <c r="CL231" s="10" t="s">
        <v>814</v>
      </c>
      <c r="CM231" s="10">
        <v>10718895</v>
      </c>
      <c r="CN231" s="10" t="s">
        <v>814</v>
      </c>
      <c r="CO231" s="10">
        <v>14504981</v>
      </c>
      <c r="CP231" s="10">
        <v>1</v>
      </c>
      <c r="CQ231" s="10"/>
      <c r="CR231" s="10">
        <v>0.39491959999999998</v>
      </c>
      <c r="CS231" s="10">
        <v>0</v>
      </c>
      <c r="CT231" s="10">
        <v>0</v>
      </c>
      <c r="CU231" s="10">
        <v>0</v>
      </c>
      <c r="CV231" s="10">
        <v>1</v>
      </c>
    </row>
    <row r="232" spans="1:101" ht="14" x14ac:dyDescent="0.2">
      <c r="A232" s="28" t="s">
        <v>153</v>
      </c>
      <c r="B232" s="28" t="s">
        <v>295</v>
      </c>
      <c r="C232" s="28" t="s">
        <v>477</v>
      </c>
      <c r="D232" s="28" t="s">
        <v>537</v>
      </c>
      <c r="E232" s="28" t="s">
        <v>537</v>
      </c>
      <c r="F232" s="28">
        <v>221119</v>
      </c>
      <c r="G232" s="28" t="s">
        <v>599</v>
      </c>
      <c r="H232" s="3">
        <v>41624</v>
      </c>
      <c r="I232" s="28">
        <v>2014</v>
      </c>
      <c r="J232" s="28">
        <v>2016</v>
      </c>
      <c r="K232" s="28">
        <v>1</v>
      </c>
      <c r="L232" s="28">
        <v>0</v>
      </c>
      <c r="M232" s="28">
        <v>0</v>
      </c>
      <c r="N232" s="4">
        <v>0</v>
      </c>
      <c r="O232" s="4">
        <v>0</v>
      </c>
      <c r="P232" s="28">
        <v>2014</v>
      </c>
      <c r="Q232" s="5">
        <v>10000000</v>
      </c>
      <c r="R232" s="5">
        <v>10000000</v>
      </c>
      <c r="S232" s="6">
        <v>39000000</v>
      </c>
      <c r="T232" s="6">
        <v>0</v>
      </c>
      <c r="U232" s="6">
        <v>39000000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3770038.1576000005</v>
      </c>
      <c r="AC232" s="6">
        <v>2056997.0824</v>
      </c>
      <c r="AD232" s="7">
        <v>0.54561704587878246</v>
      </c>
      <c r="AE232" s="6">
        <v>291861.78624864109</v>
      </c>
      <c r="AF232" s="6">
        <v>155703.49362363201</v>
      </c>
      <c r="AG232" s="10" t="s">
        <v>646</v>
      </c>
      <c r="AH232" s="10" t="s">
        <v>648</v>
      </c>
      <c r="AI232" s="10" t="s">
        <v>647</v>
      </c>
      <c r="AJ232" s="10" t="s">
        <v>646</v>
      </c>
      <c r="AK232" s="10" t="s">
        <v>749</v>
      </c>
      <c r="AL232" s="10">
        <v>0</v>
      </c>
      <c r="AM232" s="10">
        <v>1</v>
      </c>
      <c r="AN232" s="10">
        <v>0</v>
      </c>
      <c r="AO232" s="10">
        <v>0</v>
      </c>
      <c r="AP232" s="10">
        <v>0</v>
      </c>
      <c r="AQ232" s="10">
        <v>41735.1</v>
      </c>
      <c r="AR232" s="10">
        <v>41735.1</v>
      </c>
      <c r="AS232" s="10">
        <v>1</v>
      </c>
      <c r="AT232" s="10">
        <v>1</v>
      </c>
      <c r="AU232" s="10">
        <v>0</v>
      </c>
      <c r="AV232" s="10"/>
      <c r="AW232" s="8"/>
      <c r="AX232" s="8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>
        <v>0</v>
      </c>
      <c r="CQ232" s="10"/>
      <c r="CR232" s="10">
        <v>0.1418874</v>
      </c>
      <c r="CS232" s="10">
        <v>1</v>
      </c>
      <c r="CT232" s="10">
        <v>0</v>
      </c>
      <c r="CU232" s="10">
        <v>0</v>
      </c>
      <c r="CV232" s="10">
        <v>0</v>
      </c>
    </row>
    <row r="233" spans="1:101" ht="14" x14ac:dyDescent="0.2">
      <c r="A233" s="28" t="s">
        <v>154</v>
      </c>
      <c r="B233" s="28" t="s">
        <v>295</v>
      </c>
      <c r="C233" s="28" t="s">
        <v>478</v>
      </c>
      <c r="D233" s="28" t="s">
        <v>537</v>
      </c>
      <c r="E233" s="28" t="s">
        <v>537</v>
      </c>
      <c r="F233" s="28">
        <v>221119</v>
      </c>
      <c r="G233" s="28" t="s">
        <v>599</v>
      </c>
      <c r="H233" s="3">
        <v>41624</v>
      </c>
      <c r="I233" s="28">
        <v>2014</v>
      </c>
      <c r="J233" s="28">
        <v>2016</v>
      </c>
      <c r="K233" s="28">
        <v>4</v>
      </c>
      <c r="L233" s="28">
        <v>0</v>
      </c>
      <c r="M233" s="28">
        <v>0</v>
      </c>
      <c r="N233" s="4">
        <v>0</v>
      </c>
      <c r="O233" s="4">
        <v>0</v>
      </c>
      <c r="P233" s="28">
        <v>2014</v>
      </c>
      <c r="Q233" s="5">
        <v>10000000</v>
      </c>
      <c r="R233" s="5">
        <v>10000000</v>
      </c>
      <c r="S233" s="6">
        <v>210600000</v>
      </c>
      <c r="T233" s="6">
        <v>0</v>
      </c>
      <c r="U233" s="6">
        <v>210600000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20358205.961599998</v>
      </c>
      <c r="AC233" s="6">
        <v>3857226.1208267864</v>
      </c>
      <c r="AD233" s="7">
        <v>0.18946787983687527</v>
      </c>
      <c r="AE233" s="6">
        <v>1606190.5999999996</v>
      </c>
      <c r="AF233" s="6">
        <v>598880</v>
      </c>
      <c r="AG233" s="10" t="s">
        <v>646</v>
      </c>
      <c r="AH233" s="10" t="s">
        <v>648</v>
      </c>
      <c r="AI233" s="10" t="s">
        <v>647</v>
      </c>
      <c r="AJ233" s="10" t="s">
        <v>646</v>
      </c>
      <c r="AK233" s="10" t="s">
        <v>749</v>
      </c>
      <c r="AL233" s="10">
        <v>0</v>
      </c>
      <c r="AM233" s="10">
        <v>1</v>
      </c>
      <c r="AN233" s="10">
        <v>0</v>
      </c>
      <c r="AO233" s="10">
        <v>0</v>
      </c>
      <c r="AP233" s="10">
        <v>0</v>
      </c>
      <c r="AQ233" s="10">
        <v>41735.1</v>
      </c>
      <c r="AR233" s="10">
        <v>41735.1</v>
      </c>
      <c r="AS233" s="10">
        <v>1</v>
      </c>
      <c r="AT233" s="10">
        <v>1</v>
      </c>
      <c r="AU233" s="10">
        <v>0</v>
      </c>
      <c r="AV233" s="10"/>
      <c r="AW233" s="8"/>
      <c r="AX233" s="8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>
        <v>0</v>
      </c>
      <c r="CQ233" s="10"/>
      <c r="CR233" s="10">
        <v>0.41641089999999997</v>
      </c>
      <c r="CS233" s="10">
        <v>1</v>
      </c>
      <c r="CT233" s="10">
        <v>0</v>
      </c>
      <c r="CU233" s="10">
        <v>0</v>
      </c>
      <c r="CV233" s="10">
        <v>0</v>
      </c>
    </row>
    <row r="234" spans="1:101" ht="14" x14ac:dyDescent="0.2">
      <c r="A234" s="28" t="s">
        <v>64</v>
      </c>
      <c r="B234" s="28" t="s">
        <v>275</v>
      </c>
      <c r="C234" s="28" t="s">
        <v>474</v>
      </c>
      <c r="D234" s="28" t="s">
        <v>536</v>
      </c>
      <c r="E234" s="28" t="s">
        <v>536</v>
      </c>
      <c r="F234" s="28">
        <v>221119</v>
      </c>
      <c r="G234" s="28" t="s">
        <v>599</v>
      </c>
      <c r="H234" s="3">
        <v>41625</v>
      </c>
      <c r="I234" s="28">
        <v>2014</v>
      </c>
      <c r="J234" s="28">
        <v>2016</v>
      </c>
      <c r="K234" s="28">
        <v>3</v>
      </c>
      <c r="L234" s="28">
        <v>0</v>
      </c>
      <c r="M234" s="28">
        <v>0</v>
      </c>
      <c r="N234" s="4">
        <v>0</v>
      </c>
      <c r="O234" s="4">
        <v>0</v>
      </c>
      <c r="P234" s="28">
        <v>2015</v>
      </c>
      <c r="Q234" s="5">
        <v>30000000</v>
      </c>
      <c r="R234" s="5">
        <v>30000000</v>
      </c>
      <c r="S234" s="6">
        <v>80433100</v>
      </c>
      <c r="T234" s="6">
        <v>0</v>
      </c>
      <c r="U234" s="6">
        <v>80433100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6912208.6897499999</v>
      </c>
      <c r="AC234" s="6">
        <v>2604507.3697499996</v>
      </c>
      <c r="AD234" s="7">
        <v>0.37679813886582741</v>
      </c>
      <c r="AE234" s="6">
        <v>861442.76789999998</v>
      </c>
      <c r="AF234" s="6">
        <v>506150</v>
      </c>
      <c r="AG234" s="10" t="s">
        <v>646</v>
      </c>
      <c r="AH234" s="10" t="s">
        <v>655</v>
      </c>
      <c r="AI234" s="10" t="s">
        <v>647</v>
      </c>
      <c r="AJ234" s="10" t="s">
        <v>646</v>
      </c>
      <c r="AK234" s="10" t="s">
        <v>746</v>
      </c>
      <c r="AL234" s="10">
        <v>1</v>
      </c>
      <c r="AM234" s="10">
        <v>0</v>
      </c>
      <c r="AN234" s="10">
        <v>0</v>
      </c>
      <c r="AO234" s="10">
        <v>0</v>
      </c>
      <c r="AP234" s="10">
        <v>0</v>
      </c>
      <c r="AQ234" s="10">
        <v>52565</v>
      </c>
      <c r="AR234" s="10">
        <v>52565</v>
      </c>
      <c r="AS234" s="10">
        <v>1</v>
      </c>
      <c r="AT234" s="10">
        <v>1</v>
      </c>
      <c r="AU234" s="10">
        <v>0</v>
      </c>
      <c r="AV234" s="10"/>
      <c r="AW234" s="8"/>
      <c r="AX234" s="8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>
        <v>0</v>
      </c>
      <c r="CQ234" s="10"/>
      <c r="CR234" s="10">
        <v>0.33075090000000001</v>
      </c>
      <c r="CS234" s="10">
        <v>1</v>
      </c>
      <c r="CT234" s="10">
        <v>0</v>
      </c>
      <c r="CU234" s="10">
        <v>0</v>
      </c>
      <c r="CV234" s="10">
        <v>0</v>
      </c>
    </row>
    <row r="235" spans="1:101" ht="14" x14ac:dyDescent="0.2">
      <c r="A235" s="28" t="s">
        <v>155</v>
      </c>
      <c r="B235" s="28" t="s">
        <v>295</v>
      </c>
      <c r="C235" s="28" t="s">
        <v>478</v>
      </c>
      <c r="D235" s="28" t="s">
        <v>537</v>
      </c>
      <c r="E235" s="28" t="s">
        <v>537</v>
      </c>
      <c r="F235" s="28">
        <v>221119</v>
      </c>
      <c r="G235" s="28" t="s">
        <v>599</v>
      </c>
      <c r="H235" s="3">
        <v>41624</v>
      </c>
      <c r="I235" s="28">
        <v>2014</v>
      </c>
      <c r="J235" s="28">
        <v>2016</v>
      </c>
      <c r="K235" s="28">
        <v>1</v>
      </c>
      <c r="L235" s="28">
        <v>0</v>
      </c>
      <c r="M235" s="28">
        <v>0</v>
      </c>
      <c r="N235" s="4">
        <v>0</v>
      </c>
      <c r="O235" s="4">
        <v>0</v>
      </c>
      <c r="P235" s="28">
        <v>2014</v>
      </c>
      <c r="Q235" s="5">
        <v>1000000</v>
      </c>
      <c r="R235" s="5">
        <v>1000000</v>
      </c>
      <c r="S235" s="6">
        <v>10400000</v>
      </c>
      <c r="T235" s="6">
        <v>0</v>
      </c>
      <c r="U235" s="6">
        <v>10400000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1010751.4976000001</v>
      </c>
      <c r="AC235" s="6">
        <v>704532.55599999998</v>
      </c>
      <c r="AD235" s="7">
        <v>0.69703834985443203</v>
      </c>
      <c r="AE235" s="6">
        <v>139457.10227824439</v>
      </c>
      <c r="AF235" s="6">
        <v>91649.621450729232</v>
      </c>
      <c r="AG235" s="10" t="s">
        <v>646</v>
      </c>
      <c r="AH235" s="10" t="s">
        <v>648</v>
      </c>
      <c r="AI235" s="10" t="s">
        <v>647</v>
      </c>
      <c r="AJ235" s="10" t="s">
        <v>646</v>
      </c>
      <c r="AK235" s="10" t="s">
        <v>749</v>
      </c>
      <c r="AL235" s="10">
        <v>0</v>
      </c>
      <c r="AM235" s="10">
        <v>1</v>
      </c>
      <c r="AN235" s="10">
        <v>0</v>
      </c>
      <c r="AO235" s="10">
        <v>0</v>
      </c>
      <c r="AP235" s="10">
        <v>0</v>
      </c>
      <c r="AQ235" s="10">
        <v>41735.1</v>
      </c>
      <c r="AR235" s="10">
        <v>41735.1</v>
      </c>
      <c r="AS235" s="10">
        <v>1</v>
      </c>
      <c r="AT235" s="10">
        <v>1</v>
      </c>
      <c r="AU235" s="10">
        <v>0</v>
      </c>
      <c r="AV235" s="10"/>
      <c r="AW235" s="8" t="s">
        <v>903</v>
      </c>
      <c r="AX235" s="8">
        <v>426</v>
      </c>
      <c r="AY235" s="10">
        <v>0</v>
      </c>
      <c r="AZ235" s="10">
        <v>0</v>
      </c>
      <c r="BA235" s="10">
        <v>0</v>
      </c>
      <c r="BB235" s="10"/>
      <c r="BC235" s="10">
        <v>0</v>
      </c>
      <c r="BD235" s="10"/>
      <c r="BE235" s="10">
        <v>0</v>
      </c>
      <c r="BF235" s="10"/>
      <c r="BG235" s="10">
        <v>0</v>
      </c>
      <c r="BH235" s="10"/>
      <c r="BI235" s="10">
        <v>0</v>
      </c>
      <c r="BJ235" s="10"/>
      <c r="BK235" s="10">
        <v>0</v>
      </c>
      <c r="BL235" s="10"/>
      <c r="BM235" s="10">
        <v>0</v>
      </c>
      <c r="BN235" s="10"/>
      <c r="BO235" s="10">
        <v>0</v>
      </c>
      <c r="BP235" s="10"/>
      <c r="BQ235" s="10">
        <v>0</v>
      </c>
      <c r="BR235" s="10"/>
      <c r="BS235" s="10">
        <v>0</v>
      </c>
      <c r="BT235" s="10"/>
      <c r="BU235" s="10">
        <v>0</v>
      </c>
      <c r="BV235" s="10"/>
      <c r="BW235" s="10">
        <v>0</v>
      </c>
      <c r="BX235" s="10"/>
      <c r="BY235" s="10">
        <v>0</v>
      </c>
      <c r="BZ235" s="10"/>
      <c r="CA235" s="10">
        <v>0</v>
      </c>
      <c r="CB235" s="10"/>
      <c r="CC235" s="10">
        <v>0</v>
      </c>
      <c r="CD235" s="10"/>
      <c r="CE235" s="10">
        <v>0</v>
      </c>
      <c r="CF235" s="10"/>
      <c r="CG235" s="10">
        <v>0</v>
      </c>
      <c r="CH235" s="10"/>
      <c r="CI235" s="10">
        <v>0</v>
      </c>
      <c r="CJ235" s="10"/>
      <c r="CK235" s="10">
        <v>0</v>
      </c>
      <c r="CL235" s="10"/>
      <c r="CM235" s="10">
        <v>0</v>
      </c>
      <c r="CN235" s="10"/>
      <c r="CO235" s="10">
        <v>0</v>
      </c>
      <c r="CP235" s="10">
        <v>0</v>
      </c>
      <c r="CQ235" s="10"/>
      <c r="CR235" s="10">
        <v>0.19794249999999999</v>
      </c>
      <c r="CS235" s="10">
        <v>1</v>
      </c>
      <c r="CT235" s="10">
        <v>0</v>
      </c>
      <c r="CU235" s="10">
        <v>0</v>
      </c>
      <c r="CV235" s="10">
        <v>0</v>
      </c>
    </row>
    <row r="236" spans="1:101" ht="14" x14ac:dyDescent="0.2">
      <c r="A236" s="28" t="s">
        <v>152</v>
      </c>
      <c r="B236" s="28" t="s">
        <v>294</v>
      </c>
      <c r="C236" s="28" t="s">
        <v>479</v>
      </c>
      <c r="D236" s="28" t="s">
        <v>538</v>
      </c>
      <c r="E236" s="28" t="s">
        <v>538</v>
      </c>
      <c r="F236" s="28">
        <v>325120</v>
      </c>
      <c r="G236" s="28" t="s">
        <v>598</v>
      </c>
      <c r="H236" s="3">
        <v>41625</v>
      </c>
      <c r="I236" s="28">
        <v>2014</v>
      </c>
      <c r="J236" s="28">
        <v>2016</v>
      </c>
      <c r="K236" s="28">
        <v>10</v>
      </c>
      <c r="L236" s="28">
        <v>0</v>
      </c>
      <c r="M236" s="28">
        <v>0</v>
      </c>
      <c r="N236" s="4">
        <v>0</v>
      </c>
      <c r="O236" s="4">
        <v>0</v>
      </c>
      <c r="P236" s="28">
        <v>2014</v>
      </c>
      <c r="Q236" s="5">
        <v>10000000</v>
      </c>
      <c r="R236" s="5">
        <v>10000000</v>
      </c>
      <c r="S236" s="6">
        <v>70000000</v>
      </c>
      <c r="T236" s="6">
        <v>2500000</v>
      </c>
      <c r="U236" s="6">
        <v>70000000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5895552.0000000019</v>
      </c>
      <c r="AC236" s="6">
        <v>2873395.2000000002</v>
      </c>
      <c r="AD236" s="7">
        <v>0.48738357324301429</v>
      </c>
      <c r="AE236" s="6">
        <v>1074793.2553166109</v>
      </c>
      <c r="AF236" s="6">
        <v>186412.06170847267</v>
      </c>
      <c r="AG236" s="10" t="s">
        <v>646</v>
      </c>
      <c r="AH236" s="10" t="s">
        <v>653</v>
      </c>
      <c r="AI236" s="10" t="s">
        <v>598</v>
      </c>
      <c r="AJ236" s="10" t="s">
        <v>646</v>
      </c>
      <c r="AK236" s="10" t="s">
        <v>750</v>
      </c>
      <c r="AL236" s="10">
        <v>0</v>
      </c>
      <c r="AM236" s="10">
        <v>1</v>
      </c>
      <c r="AN236" s="10">
        <v>0</v>
      </c>
      <c r="AO236" s="10">
        <v>0</v>
      </c>
      <c r="AP236" s="10">
        <v>0</v>
      </c>
      <c r="AQ236" s="10">
        <v>50186.400000000001</v>
      </c>
      <c r="AR236" s="10">
        <v>50186.400000000001</v>
      </c>
      <c r="AS236" s="10">
        <v>1</v>
      </c>
      <c r="AT236" s="10">
        <v>1</v>
      </c>
      <c r="AU236" s="10">
        <v>0</v>
      </c>
      <c r="AV236" s="10"/>
      <c r="AW236" s="8" t="s">
        <v>870</v>
      </c>
      <c r="AX236" s="8">
        <v>2472</v>
      </c>
      <c r="AY236" s="10">
        <v>0</v>
      </c>
      <c r="AZ236" s="10">
        <v>0</v>
      </c>
      <c r="BA236" s="10">
        <v>0</v>
      </c>
      <c r="BB236" s="10"/>
      <c r="BC236" s="10">
        <v>0</v>
      </c>
      <c r="BD236" s="10"/>
      <c r="BE236" s="10">
        <v>0</v>
      </c>
      <c r="BF236" s="10"/>
      <c r="BG236" s="10">
        <v>0</v>
      </c>
      <c r="BH236" s="10"/>
      <c r="BI236" s="10">
        <v>0</v>
      </c>
      <c r="BJ236" s="10"/>
      <c r="BK236" s="10">
        <v>0</v>
      </c>
      <c r="BL236" s="10"/>
      <c r="BM236" s="10">
        <v>0</v>
      </c>
      <c r="BN236" s="10"/>
      <c r="BO236" s="10">
        <v>0</v>
      </c>
      <c r="BP236" s="10"/>
      <c r="BQ236" s="10">
        <v>0</v>
      </c>
      <c r="BR236" s="10"/>
      <c r="BS236" s="10">
        <v>0</v>
      </c>
      <c r="BT236" s="10"/>
      <c r="BU236" s="10">
        <v>0</v>
      </c>
      <c r="BV236" s="10"/>
      <c r="BW236" s="10">
        <v>0</v>
      </c>
      <c r="BX236" s="10"/>
      <c r="BY236" s="10">
        <v>0</v>
      </c>
      <c r="BZ236" s="10"/>
      <c r="CA236" s="10">
        <v>0</v>
      </c>
      <c r="CB236" s="10" t="s">
        <v>814</v>
      </c>
      <c r="CC236" s="10">
        <v>0</v>
      </c>
      <c r="CD236" s="10" t="s">
        <v>814</v>
      </c>
      <c r="CE236" s="10">
        <v>0</v>
      </c>
      <c r="CF236" s="10" t="s">
        <v>814</v>
      </c>
      <c r="CG236" s="10">
        <v>0</v>
      </c>
      <c r="CH236" s="10" t="s">
        <v>814</v>
      </c>
      <c r="CI236" s="10">
        <v>0</v>
      </c>
      <c r="CJ236" s="10" t="s">
        <v>814</v>
      </c>
      <c r="CK236" s="10">
        <v>5012836</v>
      </c>
      <c r="CL236" s="10" t="s">
        <v>814</v>
      </c>
      <c r="CM236" s="10">
        <v>11655091</v>
      </c>
      <c r="CN236" s="10" t="s">
        <v>814</v>
      </c>
      <c r="CO236" s="10">
        <v>20571160</v>
      </c>
      <c r="CP236" s="10">
        <v>1</v>
      </c>
      <c r="CQ236" s="10"/>
      <c r="CR236" s="10">
        <v>0.37404989999999999</v>
      </c>
      <c r="CS236" s="10">
        <v>0</v>
      </c>
      <c r="CT236" s="10">
        <v>0</v>
      </c>
      <c r="CU236" s="10">
        <v>0</v>
      </c>
      <c r="CV236" s="10">
        <v>1</v>
      </c>
    </row>
    <row r="237" spans="1:101" ht="14" x14ac:dyDescent="0.2">
      <c r="A237" s="28" t="s">
        <v>86</v>
      </c>
      <c r="B237" s="28" t="s">
        <v>258</v>
      </c>
      <c r="C237" s="28" t="s">
        <v>480</v>
      </c>
      <c r="D237" s="28" t="s">
        <v>539</v>
      </c>
      <c r="E237" s="28" t="s">
        <v>539</v>
      </c>
      <c r="F237" s="28">
        <v>325120</v>
      </c>
      <c r="G237" s="28" t="s">
        <v>598</v>
      </c>
      <c r="H237" s="3">
        <v>41624</v>
      </c>
      <c r="I237" s="28">
        <v>2014</v>
      </c>
      <c r="J237" s="28">
        <v>2016</v>
      </c>
      <c r="K237" s="28">
        <v>4</v>
      </c>
      <c r="L237" s="28">
        <v>0</v>
      </c>
      <c r="M237" s="28">
        <v>0</v>
      </c>
      <c r="N237" s="4">
        <v>0</v>
      </c>
      <c r="O237" s="4">
        <v>0</v>
      </c>
      <c r="P237" s="28">
        <v>2014</v>
      </c>
      <c r="Q237" s="5">
        <v>30000000</v>
      </c>
      <c r="R237" s="5">
        <v>30000000</v>
      </c>
      <c r="S237" s="6">
        <v>238047000</v>
      </c>
      <c r="T237" s="6">
        <v>902405</v>
      </c>
      <c r="U237" s="6">
        <v>238047000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20064740.000000011</v>
      </c>
      <c r="AC237" s="6">
        <v>13410060.000000002</v>
      </c>
      <c r="AD237" s="7">
        <v>0.66833958476411826</v>
      </c>
      <c r="AE237" s="6">
        <v>5317392.4000000013</v>
      </c>
      <c r="AF237" s="6">
        <v>116579.00000000186</v>
      </c>
      <c r="AG237" s="10" t="s">
        <v>646</v>
      </c>
      <c r="AH237" s="10" t="s">
        <v>648</v>
      </c>
      <c r="AI237" s="10" t="s">
        <v>598</v>
      </c>
      <c r="AJ237" s="10" t="s">
        <v>646</v>
      </c>
      <c r="AK237" s="10" t="s">
        <v>693</v>
      </c>
      <c r="AL237" s="10">
        <v>0</v>
      </c>
      <c r="AM237" s="10">
        <v>1</v>
      </c>
      <c r="AN237" s="10">
        <v>0</v>
      </c>
      <c r="AO237" s="10">
        <v>0</v>
      </c>
      <c r="AP237" s="10">
        <v>0</v>
      </c>
      <c r="AQ237" s="10">
        <v>60837.919999999998</v>
      </c>
      <c r="AR237" s="10">
        <v>60837.919999999998</v>
      </c>
      <c r="AS237" s="10">
        <v>1</v>
      </c>
      <c r="AT237" s="10">
        <v>1</v>
      </c>
      <c r="AU237" s="10">
        <v>0</v>
      </c>
      <c r="AV237" s="10"/>
      <c r="AW237" s="8" t="s">
        <v>862</v>
      </c>
      <c r="AX237" s="8">
        <v>5079</v>
      </c>
      <c r="AY237" s="10">
        <v>10151501</v>
      </c>
      <c r="AZ237" s="10">
        <v>0</v>
      </c>
      <c r="BA237" s="10">
        <v>10794095</v>
      </c>
      <c r="BB237" s="10" t="s">
        <v>814</v>
      </c>
      <c r="BC237" s="10">
        <v>0</v>
      </c>
      <c r="BD237" s="10" t="s">
        <v>814</v>
      </c>
      <c r="BE237" s="10">
        <v>12568812</v>
      </c>
      <c r="BF237" s="10" t="s">
        <v>814</v>
      </c>
      <c r="BG237" s="10">
        <v>13313101</v>
      </c>
      <c r="BH237" s="10" t="s">
        <v>814</v>
      </c>
      <c r="BI237" s="10">
        <v>12352211</v>
      </c>
      <c r="BJ237" s="10" t="s">
        <v>814</v>
      </c>
      <c r="BK237" s="10">
        <v>11427685</v>
      </c>
      <c r="BL237" s="10" t="s">
        <v>814</v>
      </c>
      <c r="BM237" s="10">
        <v>13601857</v>
      </c>
      <c r="BN237" s="10" t="s">
        <v>814</v>
      </c>
      <c r="BO237" s="10">
        <v>10336151</v>
      </c>
      <c r="BP237" s="10" t="s">
        <v>814</v>
      </c>
      <c r="BQ237" s="10">
        <v>9717397</v>
      </c>
      <c r="BR237" s="10" t="s">
        <v>814</v>
      </c>
      <c r="BS237" s="10">
        <v>10107998</v>
      </c>
      <c r="BT237" s="10" t="s">
        <v>814</v>
      </c>
      <c r="BU237" s="10">
        <v>10494484</v>
      </c>
      <c r="BV237" s="10" t="s">
        <v>814</v>
      </c>
      <c r="BW237" s="10">
        <v>14305736</v>
      </c>
      <c r="BX237" s="10" t="s">
        <v>814</v>
      </c>
      <c r="BY237" s="10">
        <v>12109321</v>
      </c>
      <c r="BZ237" s="10" t="s">
        <v>814</v>
      </c>
      <c r="CA237" s="10">
        <v>13888259</v>
      </c>
      <c r="CB237" s="10" t="s">
        <v>814</v>
      </c>
      <c r="CC237" s="10">
        <v>7411879</v>
      </c>
      <c r="CD237" s="10" t="s">
        <v>814</v>
      </c>
      <c r="CE237" s="10">
        <v>4900367</v>
      </c>
      <c r="CF237" s="10" t="s">
        <v>814</v>
      </c>
      <c r="CG237" s="10">
        <v>4544753</v>
      </c>
      <c r="CH237" s="10" t="s">
        <v>814</v>
      </c>
      <c r="CI237" s="10">
        <v>9135240</v>
      </c>
      <c r="CJ237" s="10" t="s">
        <v>814</v>
      </c>
      <c r="CK237" s="10">
        <v>10718600</v>
      </c>
      <c r="CL237" s="10" t="s">
        <v>814</v>
      </c>
      <c r="CM237" s="10">
        <v>10718895</v>
      </c>
      <c r="CN237" s="10" t="s">
        <v>814</v>
      </c>
      <c r="CO237" s="10">
        <v>14504981</v>
      </c>
      <c r="CP237" s="10">
        <v>1</v>
      </c>
      <c r="CQ237" s="10"/>
      <c r="CR237" s="10">
        <v>0.3965226</v>
      </c>
      <c r="CS237" s="10">
        <v>0</v>
      </c>
      <c r="CT237" s="10">
        <v>0</v>
      </c>
      <c r="CU237" s="10">
        <v>0</v>
      </c>
      <c r="CV237" s="10">
        <v>1</v>
      </c>
    </row>
    <row r="238" spans="1:101" ht="14" x14ac:dyDescent="0.2">
      <c r="A238" s="28" t="s">
        <v>156</v>
      </c>
      <c r="B238" s="28" t="s">
        <v>296</v>
      </c>
      <c r="C238" s="28" t="s">
        <v>481</v>
      </c>
      <c r="D238" s="28" t="s">
        <v>540</v>
      </c>
      <c r="E238" s="28" t="s">
        <v>540</v>
      </c>
      <c r="F238" s="28">
        <v>325120</v>
      </c>
      <c r="G238" s="28" t="s">
        <v>598</v>
      </c>
      <c r="H238" s="3">
        <v>41626</v>
      </c>
      <c r="I238" s="28">
        <v>2014</v>
      </c>
      <c r="J238" s="28">
        <v>2016</v>
      </c>
      <c r="K238" s="28">
        <v>10</v>
      </c>
      <c r="L238" s="28">
        <v>0</v>
      </c>
      <c r="M238" s="28">
        <v>0</v>
      </c>
      <c r="N238" s="4">
        <v>0</v>
      </c>
      <c r="O238" s="4">
        <v>0</v>
      </c>
      <c r="P238" s="28">
        <v>2014</v>
      </c>
      <c r="Q238" s="5">
        <v>20000000</v>
      </c>
      <c r="R238" s="5">
        <v>20000000</v>
      </c>
      <c r="S238" s="6">
        <v>90000000</v>
      </c>
      <c r="T238" s="6">
        <v>0</v>
      </c>
      <c r="U238" s="6">
        <v>90000000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8518386.0000000037</v>
      </c>
      <c r="AC238" s="6">
        <v>4862319.6000000006</v>
      </c>
      <c r="AD238" s="7">
        <v>0.57080291970802899</v>
      </c>
      <c r="AE238" s="6">
        <v>400978.20620843815</v>
      </c>
      <c r="AF238" s="6">
        <v>278178.63613494299</v>
      </c>
      <c r="AG238" s="10" t="s">
        <v>646</v>
      </c>
      <c r="AH238" s="10" t="s">
        <v>648</v>
      </c>
      <c r="AI238" s="10" t="s">
        <v>598</v>
      </c>
      <c r="AJ238" s="10" t="s">
        <v>646</v>
      </c>
      <c r="AK238" s="10" t="s">
        <v>751</v>
      </c>
      <c r="AL238" s="10">
        <v>0</v>
      </c>
      <c r="AM238" s="10">
        <v>1</v>
      </c>
      <c r="AN238" s="10">
        <v>0</v>
      </c>
      <c r="AO238" s="10">
        <v>0</v>
      </c>
      <c r="AP238" s="10">
        <v>0</v>
      </c>
      <c r="AQ238" s="10">
        <v>50186.400000000001</v>
      </c>
      <c r="AR238" s="10">
        <v>50186.400000000001</v>
      </c>
      <c r="AS238" s="10">
        <v>1</v>
      </c>
      <c r="AT238" s="10">
        <v>1</v>
      </c>
      <c r="AU238" s="10">
        <v>0</v>
      </c>
      <c r="AV238" s="10"/>
      <c r="AW238" s="8" t="s">
        <v>904</v>
      </c>
      <c r="AX238" s="8">
        <v>280</v>
      </c>
      <c r="AY238" s="10">
        <v>742193</v>
      </c>
      <c r="AZ238" s="10">
        <v>1084821</v>
      </c>
      <c r="BA238" s="10">
        <v>726115</v>
      </c>
      <c r="BB238" s="10" t="s">
        <v>814</v>
      </c>
      <c r="BC238" s="10">
        <v>864221</v>
      </c>
      <c r="BD238" s="10" t="s">
        <v>814</v>
      </c>
      <c r="BE238" s="10">
        <v>1036160</v>
      </c>
      <c r="BF238" s="10" t="s">
        <v>814</v>
      </c>
      <c r="BG238" s="10">
        <v>1918997</v>
      </c>
      <c r="BH238" s="10" t="s">
        <v>814</v>
      </c>
      <c r="BI238" s="10">
        <v>1058850</v>
      </c>
      <c r="BJ238" s="10" t="s">
        <v>814</v>
      </c>
      <c r="BK238" s="10">
        <v>1198867</v>
      </c>
      <c r="BL238" s="10" t="s">
        <v>814</v>
      </c>
      <c r="BM238" s="10">
        <v>2673532</v>
      </c>
      <c r="BN238" s="10" t="s">
        <v>814</v>
      </c>
      <c r="BO238" s="10">
        <v>3124903</v>
      </c>
      <c r="BP238" s="10" t="s">
        <v>814</v>
      </c>
      <c r="BQ238" s="10">
        <v>3308602</v>
      </c>
      <c r="BR238" s="10" t="s">
        <v>814</v>
      </c>
      <c r="BS238" s="10">
        <v>3850366</v>
      </c>
      <c r="BT238" s="10" t="s">
        <v>814</v>
      </c>
      <c r="BU238" s="10">
        <v>6667278</v>
      </c>
      <c r="BV238" s="10" t="s">
        <v>814</v>
      </c>
      <c r="BW238" s="10">
        <v>10706519</v>
      </c>
      <c r="BX238" s="10" t="s">
        <v>814</v>
      </c>
      <c r="BY238" s="10">
        <v>11911428</v>
      </c>
      <c r="BZ238" s="10" t="s">
        <v>814</v>
      </c>
      <c r="CA238" s="10">
        <v>15416526</v>
      </c>
      <c r="CB238" s="10" t="s">
        <v>814</v>
      </c>
      <c r="CC238" s="10">
        <v>17206888</v>
      </c>
      <c r="CD238" s="10" t="s">
        <v>814</v>
      </c>
      <c r="CE238" s="10">
        <v>21546425</v>
      </c>
      <c r="CF238" s="10" t="s">
        <v>814</v>
      </c>
      <c r="CG238" s="10">
        <v>22843244</v>
      </c>
      <c r="CH238" s="10" t="s">
        <v>814</v>
      </c>
      <c r="CI238" s="10">
        <v>33454680</v>
      </c>
      <c r="CJ238" s="10" t="s">
        <v>814</v>
      </c>
      <c r="CK238" s="10">
        <v>31689226</v>
      </c>
      <c r="CL238" s="10" t="s">
        <v>814</v>
      </c>
      <c r="CM238" s="10">
        <v>35032326</v>
      </c>
      <c r="CN238" s="10" t="s">
        <v>814</v>
      </c>
      <c r="CO238" s="10">
        <v>27007364</v>
      </c>
      <c r="CP238" s="10">
        <v>1</v>
      </c>
      <c r="CQ238" s="10"/>
      <c r="CR238" s="10">
        <v>8.2466399999999995E-2</v>
      </c>
      <c r="CS238" s="10">
        <v>0</v>
      </c>
      <c r="CT238" s="10">
        <v>0</v>
      </c>
      <c r="CU238" s="10">
        <v>0</v>
      </c>
      <c r="CV238" s="10">
        <v>1</v>
      </c>
      <c r="CW238" s="27">
        <v>0</v>
      </c>
    </row>
    <row r="239" spans="1:101" ht="14" x14ac:dyDescent="0.2">
      <c r="A239" s="28" t="s">
        <v>134</v>
      </c>
      <c r="B239" s="28" t="s">
        <v>266</v>
      </c>
      <c r="C239" s="28" t="s">
        <v>482</v>
      </c>
      <c r="D239" s="28" t="s">
        <v>541</v>
      </c>
      <c r="E239" s="28" t="s">
        <v>541</v>
      </c>
      <c r="F239" s="28">
        <v>324120</v>
      </c>
      <c r="G239" s="28" t="s">
        <v>604</v>
      </c>
      <c r="H239" s="3">
        <v>41628</v>
      </c>
      <c r="I239" s="28">
        <v>2014</v>
      </c>
      <c r="J239" s="28">
        <v>2016</v>
      </c>
      <c r="K239" s="28">
        <v>10</v>
      </c>
      <c r="L239" s="28">
        <v>0</v>
      </c>
      <c r="M239" s="28">
        <v>0</v>
      </c>
      <c r="N239" s="4">
        <v>0</v>
      </c>
      <c r="O239" s="4">
        <v>0</v>
      </c>
      <c r="P239" s="28">
        <v>2014</v>
      </c>
      <c r="Q239" s="5">
        <v>20000000</v>
      </c>
      <c r="R239" s="5">
        <v>20000000</v>
      </c>
      <c r="S239" s="6">
        <v>152000000</v>
      </c>
      <c r="T239" s="6">
        <v>88469269</v>
      </c>
      <c r="U239" s="6">
        <v>195000000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14887017.223649999</v>
      </c>
      <c r="AC239" s="6">
        <v>10146177.223650001</v>
      </c>
      <c r="AD239" s="7">
        <v>0.68154534056234273</v>
      </c>
      <c r="AE239" s="6">
        <v>3438853.6000000006</v>
      </c>
      <c r="AF239" s="6">
        <v>1425238.9713243698</v>
      </c>
      <c r="AG239" s="10" t="s">
        <v>646</v>
      </c>
      <c r="AH239" s="10" t="s">
        <v>648</v>
      </c>
      <c r="AI239" s="10" t="s">
        <v>598</v>
      </c>
      <c r="AJ239" s="10" t="s">
        <v>645</v>
      </c>
      <c r="AK239" s="10"/>
      <c r="AL239" s="10">
        <v>1</v>
      </c>
      <c r="AM239" s="10">
        <v>0</v>
      </c>
      <c r="AN239" s="10">
        <v>0</v>
      </c>
      <c r="AO239" s="10">
        <v>0</v>
      </c>
      <c r="AP239" s="10">
        <v>0</v>
      </c>
      <c r="AQ239" s="10">
        <v>52564.6</v>
      </c>
      <c r="AR239" s="10">
        <v>53000</v>
      </c>
      <c r="AS239" s="10">
        <v>1</v>
      </c>
      <c r="AT239" s="10">
        <v>1</v>
      </c>
      <c r="AU239" s="10">
        <v>0</v>
      </c>
      <c r="AV239" s="10"/>
      <c r="AW239" s="8"/>
      <c r="AX239" s="8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>
        <v>0</v>
      </c>
      <c r="CQ239" s="10"/>
      <c r="CR239" s="10">
        <v>0.33893099999999998</v>
      </c>
      <c r="CS239" s="10">
        <v>0</v>
      </c>
      <c r="CT239" s="10">
        <v>0</v>
      </c>
      <c r="CU239" s="10">
        <v>0</v>
      </c>
      <c r="CV239" s="10">
        <v>0</v>
      </c>
    </row>
    <row r="240" spans="1:101" ht="14" x14ac:dyDescent="0.2">
      <c r="A240" s="28" t="s">
        <v>157</v>
      </c>
      <c r="B240" s="28" t="s">
        <v>297</v>
      </c>
      <c r="C240" s="28" t="s">
        <v>483</v>
      </c>
      <c r="D240" s="28" t="s">
        <v>542</v>
      </c>
      <c r="E240" s="28" t="s">
        <v>593</v>
      </c>
      <c r="F240" s="28">
        <v>221115</v>
      </c>
      <c r="G240" s="28" t="s">
        <v>599</v>
      </c>
      <c r="H240" s="3">
        <v>41617</v>
      </c>
      <c r="I240" s="28">
        <v>2014</v>
      </c>
      <c r="J240" s="28">
        <v>2016</v>
      </c>
      <c r="K240" s="28">
        <v>10</v>
      </c>
      <c r="L240" s="28">
        <v>0</v>
      </c>
      <c r="M240" s="28">
        <v>0</v>
      </c>
      <c r="N240" s="4">
        <v>0</v>
      </c>
      <c r="O240" s="4">
        <v>0</v>
      </c>
      <c r="P240" s="28">
        <v>2014</v>
      </c>
      <c r="Q240" s="5">
        <v>10000000</v>
      </c>
      <c r="R240" s="5">
        <v>10000000</v>
      </c>
      <c r="S240" s="6">
        <v>253963020</v>
      </c>
      <c r="T240" s="6">
        <v>0</v>
      </c>
      <c r="U240" s="6">
        <v>253963020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25979717.368799999</v>
      </c>
      <c r="AC240" s="6">
        <v>19846002.828599997</v>
      </c>
      <c r="AD240" s="7">
        <v>0.76390372331123946</v>
      </c>
      <c r="AE240" s="6">
        <v>7775195.8348349994</v>
      </c>
      <c r="AF240" s="6">
        <v>3632837</v>
      </c>
      <c r="AG240" s="10" t="s">
        <v>646</v>
      </c>
      <c r="AH240" s="10" t="s">
        <v>648</v>
      </c>
      <c r="AI240" s="10" t="s">
        <v>647</v>
      </c>
      <c r="AJ240" s="10" t="s">
        <v>646</v>
      </c>
      <c r="AK240" s="10" t="s">
        <v>752</v>
      </c>
      <c r="AL240" s="10">
        <v>1</v>
      </c>
      <c r="AM240" s="10">
        <v>0</v>
      </c>
      <c r="AN240" s="10">
        <v>0</v>
      </c>
      <c r="AO240" s="10">
        <v>0</v>
      </c>
      <c r="AP240" s="10">
        <v>0</v>
      </c>
      <c r="AQ240" s="10">
        <v>37363</v>
      </c>
      <c r="AR240" s="10">
        <v>37363</v>
      </c>
      <c r="AS240" s="10">
        <v>1</v>
      </c>
      <c r="AT240" s="10">
        <v>1</v>
      </c>
      <c r="AU240" s="10">
        <v>0</v>
      </c>
      <c r="AV240" s="10"/>
      <c r="AW240" s="8"/>
      <c r="AX240" s="8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>
        <v>0</v>
      </c>
      <c r="CQ240" s="10"/>
      <c r="CR240" s="10">
        <v>0.39177640000000002</v>
      </c>
      <c r="CS240" s="10">
        <v>1</v>
      </c>
      <c r="CT240" s="10">
        <v>0</v>
      </c>
      <c r="CU240" s="10">
        <v>0</v>
      </c>
      <c r="CV240" s="10">
        <v>0</v>
      </c>
    </row>
    <row r="241" spans="1:101" ht="14" x14ac:dyDescent="0.2">
      <c r="A241" s="28" t="s">
        <v>20</v>
      </c>
      <c r="B241" s="28" t="s">
        <v>298</v>
      </c>
      <c r="C241" s="28" t="s">
        <v>484</v>
      </c>
      <c r="D241" s="28" t="s">
        <v>484</v>
      </c>
      <c r="E241" s="28" t="s">
        <v>484</v>
      </c>
      <c r="F241" s="28">
        <v>221119</v>
      </c>
      <c r="G241" s="28" t="s">
        <v>599</v>
      </c>
      <c r="H241" s="3">
        <v>41620</v>
      </c>
      <c r="I241" s="28">
        <v>2014</v>
      </c>
      <c r="J241" s="28">
        <v>2016</v>
      </c>
      <c r="K241" s="28">
        <v>1</v>
      </c>
      <c r="L241" s="28">
        <v>0</v>
      </c>
      <c r="M241" s="28">
        <v>0</v>
      </c>
      <c r="N241" s="4">
        <v>0</v>
      </c>
      <c r="O241" s="4">
        <v>0</v>
      </c>
      <c r="P241" s="28">
        <v>2014</v>
      </c>
      <c r="Q241" s="5">
        <v>30000000</v>
      </c>
      <c r="R241" s="5">
        <v>30000000</v>
      </c>
      <c r="S241" s="6">
        <v>56000000</v>
      </c>
      <c r="T241" s="6">
        <v>0</v>
      </c>
      <c r="U241" s="6">
        <v>56000000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3494400</v>
      </c>
      <c r="AC241" s="6">
        <v>1397760</v>
      </c>
      <c r="AD241" s="7">
        <v>0.4</v>
      </c>
      <c r="AE241" s="6">
        <v>357000</v>
      </c>
      <c r="AF241" s="6">
        <v>193076.61224586098</v>
      </c>
      <c r="AG241" s="10" t="s">
        <v>646</v>
      </c>
      <c r="AH241" s="10" t="s">
        <v>648</v>
      </c>
      <c r="AI241" s="10" t="s">
        <v>647</v>
      </c>
      <c r="AJ241" s="10" t="s">
        <v>646</v>
      </c>
      <c r="AK241" s="10" t="s">
        <v>753</v>
      </c>
      <c r="AL241" s="10">
        <v>0</v>
      </c>
      <c r="AM241" s="10">
        <v>1</v>
      </c>
      <c r="AN241" s="10">
        <v>0</v>
      </c>
      <c r="AO241" s="10">
        <v>0</v>
      </c>
      <c r="AP241" s="10">
        <v>0</v>
      </c>
      <c r="AQ241" s="10">
        <v>50107.199999999997</v>
      </c>
      <c r="AR241" s="10">
        <v>50107.199999999997</v>
      </c>
      <c r="AS241" s="10">
        <v>1</v>
      </c>
      <c r="AT241" s="10">
        <v>1</v>
      </c>
      <c r="AU241" s="10">
        <v>1</v>
      </c>
      <c r="AV241" s="10"/>
      <c r="AW241" s="8" t="s">
        <v>827</v>
      </c>
      <c r="AX241" s="8">
        <v>329</v>
      </c>
      <c r="AY241" s="10">
        <v>0</v>
      </c>
      <c r="AZ241" s="10">
        <v>2536757</v>
      </c>
      <c r="BA241" s="10">
        <v>797447</v>
      </c>
      <c r="BB241" s="10" t="s">
        <v>814</v>
      </c>
      <c r="BC241" s="10">
        <v>368980</v>
      </c>
      <c r="BD241" s="10" t="s">
        <v>814</v>
      </c>
      <c r="BE241" s="10">
        <v>228679</v>
      </c>
      <c r="BF241" s="10" t="s">
        <v>814</v>
      </c>
      <c r="BG241" s="10">
        <v>388897</v>
      </c>
      <c r="BH241" s="10" t="s">
        <v>814</v>
      </c>
      <c r="BI241" s="10">
        <v>171502</v>
      </c>
      <c r="BJ241" s="10"/>
      <c r="BK241" s="10">
        <v>0</v>
      </c>
      <c r="BL241" s="10" t="s">
        <v>814</v>
      </c>
      <c r="BM241" s="10">
        <v>265584</v>
      </c>
      <c r="BN241" s="10" t="s">
        <v>814</v>
      </c>
      <c r="BO241" s="10">
        <v>1274605</v>
      </c>
      <c r="BP241" s="10" t="s">
        <v>814</v>
      </c>
      <c r="BQ241" s="10">
        <v>1313321</v>
      </c>
      <c r="BR241" s="10" t="s">
        <v>814</v>
      </c>
      <c r="BS241" s="10">
        <v>2130389</v>
      </c>
      <c r="BT241" s="10" t="s">
        <v>814</v>
      </c>
      <c r="BU241" s="10">
        <v>3624758</v>
      </c>
      <c r="BV241" s="10" t="s">
        <v>814</v>
      </c>
      <c r="BW241" s="10">
        <v>4803812</v>
      </c>
      <c r="BX241" s="10" t="s">
        <v>814</v>
      </c>
      <c r="BY241" s="10">
        <v>4075668</v>
      </c>
      <c r="BZ241" s="10" t="s">
        <v>814</v>
      </c>
      <c r="CA241" s="10">
        <v>9784095</v>
      </c>
      <c r="CB241" s="10" t="s">
        <v>814</v>
      </c>
      <c r="CC241" s="10">
        <v>11775522</v>
      </c>
      <c r="CD241" s="10" t="s">
        <v>814</v>
      </c>
      <c r="CE241" s="10">
        <v>6594250</v>
      </c>
      <c r="CF241" s="10" t="s">
        <v>814</v>
      </c>
      <c r="CG241" s="10">
        <v>3734579</v>
      </c>
      <c r="CH241" s="10" t="s">
        <v>814</v>
      </c>
      <c r="CI241" s="10">
        <v>2191087</v>
      </c>
      <c r="CJ241" s="10" t="s">
        <v>814</v>
      </c>
      <c r="CK241" s="10">
        <v>1774936</v>
      </c>
      <c r="CL241" s="10" t="s">
        <v>814</v>
      </c>
      <c r="CM241" s="10">
        <v>1677740</v>
      </c>
      <c r="CN241" s="10" t="s">
        <v>814</v>
      </c>
      <c r="CO241" s="10">
        <v>1925807</v>
      </c>
      <c r="CP241" s="10">
        <v>1</v>
      </c>
      <c r="CQ241" s="10"/>
      <c r="CR241" s="10">
        <v>0.25540859999999999</v>
      </c>
      <c r="CS241" s="10">
        <v>1</v>
      </c>
      <c r="CT241" s="10">
        <v>0</v>
      </c>
      <c r="CU241" s="10">
        <v>0</v>
      </c>
      <c r="CV241" s="10">
        <v>0</v>
      </c>
    </row>
    <row r="242" spans="1:101" ht="14" x14ac:dyDescent="0.2">
      <c r="A242" s="28" t="s">
        <v>126</v>
      </c>
      <c r="B242" s="28" t="s">
        <v>270</v>
      </c>
      <c r="C242" s="28" t="s">
        <v>426</v>
      </c>
      <c r="D242" s="28" t="s">
        <v>426</v>
      </c>
      <c r="E242" s="28" t="s">
        <v>426</v>
      </c>
      <c r="F242" s="28">
        <v>221119</v>
      </c>
      <c r="G242" s="28" t="s">
        <v>599</v>
      </c>
      <c r="H242" s="3">
        <v>41568</v>
      </c>
      <c r="I242" s="28">
        <v>2014</v>
      </c>
      <c r="J242" s="28">
        <v>2016</v>
      </c>
      <c r="K242" s="28">
        <v>3</v>
      </c>
      <c r="L242" s="28">
        <v>0</v>
      </c>
      <c r="M242" s="28">
        <v>0</v>
      </c>
      <c r="N242" s="4">
        <v>0</v>
      </c>
      <c r="O242" s="4">
        <v>0</v>
      </c>
      <c r="P242" s="28">
        <v>2015</v>
      </c>
      <c r="Q242" s="5">
        <v>10000000</v>
      </c>
      <c r="R242" s="5">
        <v>10000000</v>
      </c>
      <c r="S242" s="6">
        <v>85050000</v>
      </c>
      <c r="T242" s="6">
        <v>0</v>
      </c>
      <c r="U242" s="6">
        <v>85050000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6301386.5</v>
      </c>
      <c r="AC242" s="6">
        <v>4396929.9649999999</v>
      </c>
      <c r="AD242" s="7">
        <v>0.69777182608938526</v>
      </c>
      <c r="AE242" s="6">
        <v>435804.53082328301</v>
      </c>
      <c r="AF242" s="6">
        <v>113260.25625388045</v>
      </c>
      <c r="AG242" s="10" t="s">
        <v>646</v>
      </c>
      <c r="AH242" s="10" t="s">
        <v>655</v>
      </c>
      <c r="AI242" s="10" t="s">
        <v>647</v>
      </c>
      <c r="AJ242" s="10" t="s">
        <v>646</v>
      </c>
      <c r="AK242" s="10" t="s">
        <v>754</v>
      </c>
      <c r="AL242" s="10">
        <v>0</v>
      </c>
      <c r="AM242" s="10">
        <v>0</v>
      </c>
      <c r="AN242" s="10">
        <v>1</v>
      </c>
      <c r="AO242" s="10">
        <v>0</v>
      </c>
      <c r="AP242" s="10">
        <v>0</v>
      </c>
      <c r="AQ242" s="10">
        <v>46035</v>
      </c>
      <c r="AR242" s="10">
        <v>46035</v>
      </c>
      <c r="AS242" s="10">
        <v>1</v>
      </c>
      <c r="AT242" s="10">
        <v>1</v>
      </c>
      <c r="AU242" s="10">
        <v>0</v>
      </c>
      <c r="AV242" s="10"/>
      <c r="AW242" s="8"/>
      <c r="AX242" s="8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>
        <v>0</v>
      </c>
      <c r="CQ242" s="10"/>
      <c r="CR242" s="10">
        <v>9.9115700000000001E-2</v>
      </c>
      <c r="CS242" s="10">
        <v>1</v>
      </c>
      <c r="CT242" s="10">
        <v>0</v>
      </c>
      <c r="CU242" s="10">
        <v>0</v>
      </c>
      <c r="CV242" s="10">
        <v>0</v>
      </c>
    </row>
    <row r="243" spans="1:101" ht="14" x14ac:dyDescent="0.2">
      <c r="A243" s="28" t="s">
        <v>158</v>
      </c>
      <c r="B243" s="28" t="s">
        <v>275</v>
      </c>
      <c r="C243" s="28" t="s">
        <v>485</v>
      </c>
      <c r="D243" s="28" t="s">
        <v>543</v>
      </c>
      <c r="E243" s="28" t="s">
        <v>543</v>
      </c>
      <c r="F243" s="28">
        <v>325110</v>
      </c>
      <c r="G243" s="28" t="s">
        <v>598</v>
      </c>
      <c r="H243" s="3">
        <v>41638</v>
      </c>
      <c r="I243" s="28">
        <v>2015</v>
      </c>
      <c r="J243" s="28">
        <v>2017</v>
      </c>
      <c r="K243" s="28">
        <v>80</v>
      </c>
      <c r="L243" s="28">
        <v>0</v>
      </c>
      <c r="M243" s="28">
        <v>0</v>
      </c>
      <c r="N243" s="4">
        <v>0</v>
      </c>
      <c r="O243" s="4">
        <v>0</v>
      </c>
      <c r="P243" s="28">
        <v>2015</v>
      </c>
      <c r="Q243" s="5">
        <v>30000000</v>
      </c>
      <c r="R243" s="5">
        <v>30000000</v>
      </c>
      <c r="S243" s="6">
        <v>1200000000</v>
      </c>
      <c r="T243" s="6">
        <v>0</v>
      </c>
      <c r="U243" s="6">
        <v>1200000000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120292211.46799999</v>
      </c>
      <c r="AC243" s="6">
        <v>90053915.140800014</v>
      </c>
      <c r="AD243" s="7">
        <v>0.74862631621629183</v>
      </c>
      <c r="AE243" s="6">
        <v>2759923.6579294316</v>
      </c>
      <c r="AF243" s="6">
        <v>5586964.1711644903</v>
      </c>
      <c r="AG243" s="10" t="s">
        <v>646</v>
      </c>
      <c r="AH243" s="10" t="s">
        <v>648</v>
      </c>
      <c r="AI243" s="10" t="s">
        <v>598</v>
      </c>
      <c r="AJ243" s="10" t="s">
        <v>646</v>
      </c>
      <c r="AK243" s="10" t="s">
        <v>755</v>
      </c>
      <c r="AL243" s="10">
        <v>1</v>
      </c>
      <c r="AM243" s="10">
        <v>0</v>
      </c>
      <c r="AN243" s="10">
        <v>0</v>
      </c>
      <c r="AO243" s="10">
        <v>0</v>
      </c>
      <c r="AP243" s="10">
        <v>0</v>
      </c>
      <c r="AQ243" s="10">
        <v>52564.6</v>
      </c>
      <c r="AR243" s="10">
        <v>52564.6</v>
      </c>
      <c r="AS243" s="10">
        <v>1</v>
      </c>
      <c r="AT243" s="10">
        <v>1</v>
      </c>
      <c r="AU243" s="10">
        <v>0</v>
      </c>
      <c r="AV243" s="10"/>
      <c r="AW243" s="8" t="s">
        <v>905</v>
      </c>
      <c r="AX243" s="8">
        <v>2274</v>
      </c>
      <c r="AY243" s="10">
        <v>0</v>
      </c>
      <c r="AZ243" s="10">
        <v>0</v>
      </c>
      <c r="BA243" s="10">
        <v>552725</v>
      </c>
      <c r="BB243" s="10" t="s">
        <v>814</v>
      </c>
      <c r="BC243" s="10">
        <v>1875034</v>
      </c>
      <c r="BD243" s="10" t="s">
        <v>814</v>
      </c>
      <c r="BE243" s="10">
        <v>877485</v>
      </c>
      <c r="BF243" s="10" t="s">
        <v>814</v>
      </c>
      <c r="BG243" s="10">
        <v>1804175</v>
      </c>
      <c r="BH243" s="10" t="s">
        <v>814</v>
      </c>
      <c r="BI243" s="10">
        <v>1980107</v>
      </c>
      <c r="BJ243" s="10" t="s">
        <v>814</v>
      </c>
      <c r="BK243" s="10">
        <v>3051039</v>
      </c>
      <c r="BL243" s="10" t="s">
        <v>814</v>
      </c>
      <c r="BM243" s="10">
        <v>3936020</v>
      </c>
      <c r="BN243" s="10" t="s">
        <v>814</v>
      </c>
      <c r="BO243" s="10">
        <v>2725534</v>
      </c>
      <c r="BP243" s="10" t="s">
        <v>814</v>
      </c>
      <c r="BQ243" s="10">
        <v>2510626</v>
      </c>
      <c r="BR243" s="10" t="s">
        <v>814</v>
      </c>
      <c r="BS243" s="10">
        <v>1903478</v>
      </c>
      <c r="BT243" s="10" t="s">
        <v>814</v>
      </c>
      <c r="BU243" s="10">
        <v>1731621</v>
      </c>
      <c r="BV243" s="10" t="s">
        <v>814</v>
      </c>
      <c r="BW243" s="10">
        <v>1417947</v>
      </c>
      <c r="BX243" s="10" t="s">
        <v>814</v>
      </c>
      <c r="BY243" s="10">
        <v>268505</v>
      </c>
      <c r="BZ243" s="10" t="s">
        <v>814</v>
      </c>
      <c r="CA243" s="10">
        <v>1360263</v>
      </c>
      <c r="CB243" s="10" t="s">
        <v>814</v>
      </c>
      <c r="CC243" s="10">
        <v>0</v>
      </c>
      <c r="CD243" s="10" t="s">
        <v>814</v>
      </c>
      <c r="CE243" s="10">
        <v>0</v>
      </c>
      <c r="CF243" s="10" t="s">
        <v>814</v>
      </c>
      <c r="CG243" s="10">
        <v>0</v>
      </c>
      <c r="CH243" s="10" t="s">
        <v>814</v>
      </c>
      <c r="CI243" s="10">
        <v>0</v>
      </c>
      <c r="CJ243" s="10" t="s">
        <v>814</v>
      </c>
      <c r="CK243" s="10">
        <v>0</v>
      </c>
      <c r="CL243" s="10" t="s">
        <v>814</v>
      </c>
      <c r="CM243" s="10">
        <v>390104</v>
      </c>
      <c r="CN243" s="10" t="s">
        <v>814</v>
      </c>
      <c r="CO243" s="10">
        <v>255110</v>
      </c>
      <c r="CP243" s="10">
        <v>1</v>
      </c>
      <c r="CQ243" s="10"/>
      <c r="CR243" s="10">
        <v>3.0647500000000001E-2</v>
      </c>
      <c r="CS243" s="10">
        <v>0</v>
      </c>
      <c r="CT243" s="10">
        <v>0</v>
      </c>
      <c r="CU243" s="10">
        <v>1</v>
      </c>
      <c r="CV243" s="10">
        <v>0</v>
      </c>
    </row>
    <row r="244" spans="1:101" ht="14" x14ac:dyDescent="0.2">
      <c r="A244" s="28" t="s">
        <v>132</v>
      </c>
      <c r="B244" s="28" t="s">
        <v>299</v>
      </c>
      <c r="C244" s="28" t="s">
        <v>486</v>
      </c>
      <c r="D244" s="28" t="s">
        <v>486</v>
      </c>
      <c r="E244" s="28" t="s">
        <v>486</v>
      </c>
      <c r="F244" s="28">
        <v>221119</v>
      </c>
      <c r="G244" s="28" t="s">
        <v>599</v>
      </c>
      <c r="H244" s="3">
        <v>41771</v>
      </c>
      <c r="I244" s="28">
        <v>2015</v>
      </c>
      <c r="J244" s="28">
        <v>2017</v>
      </c>
      <c r="K244" s="28">
        <v>4</v>
      </c>
      <c r="L244" s="28">
        <v>0</v>
      </c>
      <c r="M244" s="28">
        <v>0</v>
      </c>
      <c r="N244" s="4">
        <v>0</v>
      </c>
      <c r="O244" s="4">
        <v>0</v>
      </c>
      <c r="P244" s="28">
        <v>2015</v>
      </c>
      <c r="Q244" s="5">
        <v>10000000</v>
      </c>
      <c r="R244" s="5">
        <v>10000000</v>
      </c>
      <c r="S244" s="6">
        <v>141000000</v>
      </c>
      <c r="T244" s="6">
        <v>0</v>
      </c>
      <c r="U244" s="6">
        <v>141000000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12997043.620000001</v>
      </c>
      <c r="AC244" s="6">
        <v>9818118.3800000008</v>
      </c>
      <c r="AD244" s="7">
        <v>0.75541166645711388</v>
      </c>
      <c r="AE244" s="6">
        <v>861598.90956215165</v>
      </c>
      <c r="AF244" s="6">
        <v>1415858</v>
      </c>
      <c r="AG244" s="10" t="s">
        <v>646</v>
      </c>
      <c r="AH244" s="10" t="s">
        <v>655</v>
      </c>
      <c r="AI244" s="10" t="s">
        <v>647</v>
      </c>
      <c r="AJ244" s="10" t="s">
        <v>646</v>
      </c>
      <c r="AK244" s="10" t="s">
        <v>756</v>
      </c>
      <c r="AL244" s="10">
        <v>0</v>
      </c>
      <c r="AM244" s="10">
        <v>0</v>
      </c>
      <c r="AN244" s="10">
        <v>1</v>
      </c>
      <c r="AO244" s="10">
        <v>0</v>
      </c>
      <c r="AP244" s="10">
        <v>0</v>
      </c>
      <c r="AQ244" s="10">
        <v>37028</v>
      </c>
      <c r="AR244" s="10">
        <v>40000</v>
      </c>
      <c r="AS244" s="10">
        <v>1</v>
      </c>
      <c r="AT244" s="10">
        <v>1</v>
      </c>
      <c r="AU244" s="10">
        <v>1</v>
      </c>
      <c r="AV244" s="10"/>
      <c r="AW244" s="8"/>
      <c r="AX244" s="8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>
        <v>0</v>
      </c>
      <c r="CQ244" s="10"/>
      <c r="CR244" s="10">
        <v>8.7756000000000001E-2</v>
      </c>
      <c r="CS244" s="10">
        <v>1</v>
      </c>
      <c r="CT244" s="10">
        <v>0</v>
      </c>
      <c r="CU244" s="10">
        <v>0</v>
      </c>
      <c r="CV244" s="10">
        <v>0</v>
      </c>
    </row>
    <row r="245" spans="1:101" ht="14" x14ac:dyDescent="0.2">
      <c r="A245" s="28" t="s">
        <v>159</v>
      </c>
      <c r="B245" s="28" t="s">
        <v>300</v>
      </c>
      <c r="C245" s="28" t="s">
        <v>486</v>
      </c>
      <c r="D245" s="28" t="s">
        <v>486</v>
      </c>
      <c r="E245" s="28" t="s">
        <v>486</v>
      </c>
      <c r="F245" s="28">
        <v>221119</v>
      </c>
      <c r="G245" s="28" t="s">
        <v>599</v>
      </c>
      <c r="H245" s="3">
        <v>41771</v>
      </c>
      <c r="I245" s="28">
        <v>2015</v>
      </c>
      <c r="J245" s="28">
        <v>2017</v>
      </c>
      <c r="K245" s="28">
        <v>2</v>
      </c>
      <c r="L245" s="28">
        <v>0</v>
      </c>
      <c r="M245" s="28">
        <v>0</v>
      </c>
      <c r="N245" s="4">
        <v>0</v>
      </c>
      <c r="O245" s="4">
        <v>0</v>
      </c>
      <c r="P245" s="28">
        <v>2015</v>
      </c>
      <c r="Q245" s="5">
        <v>10000000</v>
      </c>
      <c r="R245" s="5">
        <v>10000000</v>
      </c>
      <c r="S245" s="6">
        <v>84000000</v>
      </c>
      <c r="T245" s="6">
        <v>0</v>
      </c>
      <c r="U245" s="6">
        <v>84000000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7850559.5999999987</v>
      </c>
      <c r="AC245" s="6">
        <v>5448222</v>
      </c>
      <c r="AD245" s="7">
        <v>0.69399154679368347</v>
      </c>
      <c r="AE245" s="6">
        <v>296282.08406374604</v>
      </c>
      <c r="AF245" s="6">
        <v>726739.3975086615</v>
      </c>
      <c r="AG245" s="10" t="s">
        <v>646</v>
      </c>
      <c r="AH245" s="10" t="s">
        <v>655</v>
      </c>
      <c r="AI245" s="10" t="s">
        <v>647</v>
      </c>
      <c r="AJ245" s="10" t="s">
        <v>646</v>
      </c>
      <c r="AK245" s="10" t="s">
        <v>757</v>
      </c>
      <c r="AL245" s="10">
        <v>1</v>
      </c>
      <c r="AM245" s="10">
        <v>0</v>
      </c>
      <c r="AN245" s="10">
        <v>0</v>
      </c>
      <c r="AO245" s="10">
        <v>0</v>
      </c>
      <c r="AP245" s="10">
        <v>0</v>
      </c>
      <c r="AQ245" s="10">
        <v>37028</v>
      </c>
      <c r="AR245" s="10">
        <v>40000</v>
      </c>
      <c r="AS245" s="10">
        <v>1</v>
      </c>
      <c r="AT245" s="10">
        <v>1</v>
      </c>
      <c r="AU245" s="10">
        <v>1</v>
      </c>
      <c r="AV245" s="10"/>
      <c r="AW245" s="8"/>
      <c r="AX245" s="8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>
        <v>0</v>
      </c>
      <c r="CQ245" s="10"/>
      <c r="CR245" s="10">
        <v>5.4381400000000003E-2</v>
      </c>
      <c r="CS245" s="10">
        <v>1</v>
      </c>
      <c r="CT245" s="10">
        <v>0</v>
      </c>
      <c r="CU245" s="10">
        <v>0</v>
      </c>
      <c r="CV245" s="10">
        <v>0</v>
      </c>
    </row>
    <row r="246" spans="1:101" ht="14" x14ac:dyDescent="0.2">
      <c r="A246" s="28" t="s">
        <v>160</v>
      </c>
      <c r="B246" s="28" t="s">
        <v>301</v>
      </c>
      <c r="C246" s="28" t="s">
        <v>487</v>
      </c>
      <c r="D246" s="28" t="s">
        <v>544</v>
      </c>
      <c r="E246" s="28" t="s">
        <v>544</v>
      </c>
      <c r="F246" s="28">
        <v>221114</v>
      </c>
      <c r="G246" s="28" t="s">
        <v>599</v>
      </c>
      <c r="H246" s="3">
        <v>41753</v>
      </c>
      <c r="I246" s="28">
        <v>2015</v>
      </c>
      <c r="J246" s="28">
        <v>2017</v>
      </c>
      <c r="K246" s="28">
        <v>2</v>
      </c>
      <c r="L246" s="28">
        <v>0</v>
      </c>
      <c r="M246" s="28">
        <v>0</v>
      </c>
      <c r="N246" s="4">
        <v>0</v>
      </c>
      <c r="O246" s="4">
        <v>0</v>
      </c>
      <c r="P246" s="28">
        <v>2015</v>
      </c>
      <c r="Q246" s="5">
        <v>10000000</v>
      </c>
      <c r="R246" s="5">
        <v>10000000</v>
      </c>
      <c r="S246" s="6">
        <v>10000000</v>
      </c>
      <c r="T246" s="6">
        <v>0</v>
      </c>
      <c r="U246" s="6">
        <v>120000000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9424136.1942000017</v>
      </c>
      <c r="AC246" s="6">
        <v>7233193.9934056504</v>
      </c>
      <c r="AD246" s="7">
        <v>0.76751798195120036</v>
      </c>
      <c r="AE246" s="6">
        <v>2075213.5960605</v>
      </c>
      <c r="AF246" s="6">
        <v>1354966</v>
      </c>
      <c r="AG246" s="10" t="s">
        <v>646</v>
      </c>
      <c r="AH246" s="10" t="s">
        <v>648</v>
      </c>
      <c r="AI246" s="10" t="s">
        <v>647</v>
      </c>
      <c r="AJ246" s="10" t="s">
        <v>646</v>
      </c>
      <c r="AK246" s="10" t="s">
        <v>758</v>
      </c>
      <c r="AL246" s="10">
        <v>0</v>
      </c>
      <c r="AM246" s="10">
        <v>0</v>
      </c>
      <c r="AN246" s="10">
        <v>0</v>
      </c>
      <c r="AO246" s="10">
        <v>1</v>
      </c>
      <c r="AP246" s="10">
        <v>0</v>
      </c>
      <c r="AQ246" s="10">
        <v>43318</v>
      </c>
      <c r="AR246" s="10">
        <v>43318</v>
      </c>
      <c r="AS246" s="10">
        <v>1</v>
      </c>
      <c r="AT246" s="10">
        <v>1</v>
      </c>
      <c r="AU246" s="10">
        <v>0</v>
      </c>
      <c r="AV246" s="10"/>
      <c r="AW246" s="8"/>
      <c r="AX246" s="8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>
        <v>0</v>
      </c>
      <c r="CQ246" s="10"/>
      <c r="CR246" s="10">
        <v>0.28690149999999998</v>
      </c>
      <c r="CS246" s="10">
        <v>0</v>
      </c>
      <c r="CT246" s="10">
        <v>0</v>
      </c>
      <c r="CU246" s="10">
        <v>0</v>
      </c>
      <c r="CV246" s="10">
        <v>0</v>
      </c>
    </row>
    <row r="247" spans="1:101" ht="14" x14ac:dyDescent="0.2">
      <c r="A247" s="28" t="s">
        <v>161</v>
      </c>
      <c r="B247" s="28" t="s">
        <v>301</v>
      </c>
      <c r="C247" s="28" t="s">
        <v>487</v>
      </c>
      <c r="D247" s="28" t="s">
        <v>544</v>
      </c>
      <c r="E247" s="28" t="s">
        <v>544</v>
      </c>
      <c r="F247" s="28">
        <v>221114</v>
      </c>
      <c r="G247" s="28" t="s">
        <v>599</v>
      </c>
      <c r="H247" s="3">
        <v>41739</v>
      </c>
      <c r="I247" s="28">
        <v>2015</v>
      </c>
      <c r="J247" s="28">
        <v>2017</v>
      </c>
      <c r="K247" s="28">
        <v>2</v>
      </c>
      <c r="L247" s="28">
        <v>0</v>
      </c>
      <c r="M247" s="28">
        <v>0</v>
      </c>
      <c r="N247" s="4">
        <v>0</v>
      </c>
      <c r="O247" s="4">
        <v>0</v>
      </c>
      <c r="P247" s="28">
        <v>2015</v>
      </c>
      <c r="Q247" s="5">
        <v>10000000</v>
      </c>
      <c r="R247" s="5">
        <v>10000000</v>
      </c>
      <c r="S247" s="6">
        <v>10000000</v>
      </c>
      <c r="T247" s="6">
        <v>0</v>
      </c>
      <c r="U247" s="6">
        <v>120000000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12678509.247300001</v>
      </c>
      <c r="AC247" s="6">
        <v>10108876.102700001</v>
      </c>
      <c r="AD247" s="7">
        <v>0.79732371570835692</v>
      </c>
      <c r="AE247" s="6">
        <v>515213.73853072419</v>
      </c>
      <c r="AF247" s="6">
        <v>1544862.767739132</v>
      </c>
      <c r="AG247" s="10" t="s">
        <v>646</v>
      </c>
      <c r="AH247" s="10" t="s">
        <v>648</v>
      </c>
      <c r="AI247" s="10" t="s">
        <v>647</v>
      </c>
      <c r="AJ247" s="10" t="s">
        <v>646</v>
      </c>
      <c r="AK247" s="10" t="s">
        <v>758</v>
      </c>
      <c r="AL247" s="10">
        <v>0</v>
      </c>
      <c r="AM247" s="10">
        <v>0</v>
      </c>
      <c r="AN247" s="10">
        <v>0</v>
      </c>
      <c r="AO247" s="10">
        <v>1</v>
      </c>
      <c r="AP247" s="10">
        <v>0</v>
      </c>
      <c r="AQ247" s="10">
        <v>43318</v>
      </c>
      <c r="AR247" s="10">
        <v>43318</v>
      </c>
      <c r="AS247" s="10">
        <v>1</v>
      </c>
      <c r="AT247" s="10">
        <v>1</v>
      </c>
      <c r="AU247" s="10">
        <v>0</v>
      </c>
      <c r="AV247" s="10"/>
      <c r="AW247" s="8"/>
      <c r="AX247" s="8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>
        <v>0</v>
      </c>
      <c r="CQ247" s="10"/>
      <c r="CR247" s="10">
        <v>5.0966499999999998E-2</v>
      </c>
      <c r="CS247" s="10">
        <v>0</v>
      </c>
      <c r="CT247" s="10">
        <v>0</v>
      </c>
      <c r="CU247" s="10">
        <v>0</v>
      </c>
      <c r="CV247" s="10">
        <v>0</v>
      </c>
    </row>
    <row r="248" spans="1:101" ht="14" x14ac:dyDescent="0.2">
      <c r="A248" s="28" t="s">
        <v>2</v>
      </c>
      <c r="B248" s="28" t="s">
        <v>243</v>
      </c>
      <c r="C248" s="28" t="s">
        <v>488</v>
      </c>
      <c r="D248" s="28" t="s">
        <v>545</v>
      </c>
      <c r="E248" s="28" t="s">
        <v>545</v>
      </c>
      <c r="F248" s="28">
        <v>325120</v>
      </c>
      <c r="G248" s="28" t="s">
        <v>598</v>
      </c>
      <c r="H248" s="3">
        <v>41771</v>
      </c>
      <c r="I248" s="28">
        <v>2015</v>
      </c>
      <c r="J248" s="28">
        <v>2017</v>
      </c>
      <c r="K248" s="28">
        <v>2</v>
      </c>
      <c r="L248" s="28">
        <v>0</v>
      </c>
      <c r="M248" s="28">
        <v>0</v>
      </c>
      <c r="N248" s="4">
        <v>0</v>
      </c>
      <c r="O248" s="4">
        <v>0</v>
      </c>
      <c r="P248" s="28">
        <v>2016</v>
      </c>
      <c r="Q248" s="5">
        <v>30000000</v>
      </c>
      <c r="R248" s="5">
        <v>30000000</v>
      </c>
      <c r="S248" s="6">
        <v>117000000</v>
      </c>
      <c r="T248" s="6">
        <v>0</v>
      </c>
      <c r="U248" s="6">
        <v>117000000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12703753.8368</v>
      </c>
      <c r="AC248" s="6">
        <v>6917028.2688000007</v>
      </c>
      <c r="AD248" s="7">
        <v>0.54448695697825011</v>
      </c>
      <c r="AE248" s="6">
        <v>2419492.9075200004</v>
      </c>
      <c r="AF248" s="6">
        <v>888344</v>
      </c>
      <c r="AG248" s="10" t="s">
        <v>646</v>
      </c>
      <c r="AH248" s="10" t="s">
        <v>648</v>
      </c>
      <c r="AI248" s="10" t="s">
        <v>598</v>
      </c>
      <c r="AJ248" s="10" t="s">
        <v>646</v>
      </c>
      <c r="AK248" s="10" t="s">
        <v>759</v>
      </c>
      <c r="AL248" s="10">
        <v>1</v>
      </c>
      <c r="AM248" s="10">
        <v>0</v>
      </c>
      <c r="AN248" s="10">
        <v>0</v>
      </c>
      <c r="AO248" s="10">
        <v>0</v>
      </c>
      <c r="AP248" s="10">
        <v>0</v>
      </c>
      <c r="AQ248" s="10">
        <v>67230</v>
      </c>
      <c r="AR248" s="10">
        <v>75000</v>
      </c>
      <c r="AS248" s="10">
        <v>1</v>
      </c>
      <c r="AT248" s="10">
        <v>1</v>
      </c>
      <c r="AU248" s="10">
        <v>0</v>
      </c>
      <c r="AV248" s="10"/>
      <c r="AW248" s="8" t="s">
        <v>815</v>
      </c>
      <c r="AX248" s="8">
        <v>4972</v>
      </c>
      <c r="AY248" s="10">
        <v>0</v>
      </c>
      <c r="AZ248" s="10">
        <v>0</v>
      </c>
      <c r="BA248" s="10">
        <v>0</v>
      </c>
      <c r="BB248" s="10"/>
      <c r="BC248" s="10">
        <v>0</v>
      </c>
      <c r="BD248" s="10"/>
      <c r="BE248" s="10">
        <v>0</v>
      </c>
      <c r="BF248" s="10"/>
      <c r="BG248" s="10">
        <v>644495</v>
      </c>
      <c r="BH248" s="10"/>
      <c r="BI248" s="10">
        <v>0</v>
      </c>
      <c r="BJ248" s="10"/>
      <c r="BK248" s="10">
        <v>0</v>
      </c>
      <c r="BL248" s="10" t="s">
        <v>814</v>
      </c>
      <c r="BM248" s="10">
        <v>4289040</v>
      </c>
      <c r="BN248" s="10" t="s">
        <v>814</v>
      </c>
      <c r="BO248" s="10">
        <v>7962123</v>
      </c>
      <c r="BP248" s="10" t="s">
        <v>814</v>
      </c>
      <c r="BQ248" s="10">
        <v>11698540</v>
      </c>
      <c r="BR248" s="10" t="s">
        <v>814</v>
      </c>
      <c r="BS248" s="10">
        <v>13024415</v>
      </c>
      <c r="BT248" s="10" t="s">
        <v>814</v>
      </c>
      <c r="BU248" s="10">
        <v>12998998</v>
      </c>
      <c r="BV248" s="10" t="s">
        <v>814</v>
      </c>
      <c r="BW248" s="10">
        <v>10783732</v>
      </c>
      <c r="BX248" s="10" t="s">
        <v>814</v>
      </c>
      <c r="BY248" s="10">
        <v>8560751</v>
      </c>
      <c r="BZ248" s="10" t="s">
        <v>814</v>
      </c>
      <c r="CA248" s="10">
        <v>10042210</v>
      </c>
      <c r="CB248" s="10" t="s">
        <v>814</v>
      </c>
      <c r="CC248" s="10">
        <v>5503360</v>
      </c>
      <c r="CD248" s="10" t="s">
        <v>814</v>
      </c>
      <c r="CE248" s="10">
        <v>1194672</v>
      </c>
      <c r="CF248" s="10" t="s">
        <v>814</v>
      </c>
      <c r="CG248" s="10">
        <v>1662924</v>
      </c>
      <c r="CH248" s="10" t="s">
        <v>814</v>
      </c>
      <c r="CI248" s="10">
        <v>0</v>
      </c>
      <c r="CJ248" s="10" t="s">
        <v>814</v>
      </c>
      <c r="CK248" s="10">
        <v>0</v>
      </c>
      <c r="CL248" s="10" t="s">
        <v>814</v>
      </c>
      <c r="CM248" s="10">
        <v>0</v>
      </c>
      <c r="CN248" s="10" t="s">
        <v>814</v>
      </c>
      <c r="CO248" s="10">
        <v>0</v>
      </c>
      <c r="CP248" s="10">
        <v>1</v>
      </c>
      <c r="CQ248" s="10"/>
      <c r="CR248" s="10">
        <v>0.34978799999999999</v>
      </c>
      <c r="CS248" s="10">
        <v>0</v>
      </c>
      <c r="CT248" s="10">
        <v>0</v>
      </c>
      <c r="CU248" s="10">
        <v>0</v>
      </c>
      <c r="CV248" s="10">
        <v>1</v>
      </c>
    </row>
    <row r="249" spans="1:101" ht="14" x14ac:dyDescent="0.2">
      <c r="A249" s="28" t="s">
        <v>162</v>
      </c>
      <c r="B249" s="28" t="s">
        <v>266</v>
      </c>
      <c r="C249" s="28" t="s">
        <v>489</v>
      </c>
      <c r="D249" s="28" t="s">
        <v>546</v>
      </c>
      <c r="E249" s="28" t="s">
        <v>546</v>
      </c>
      <c r="F249" s="28">
        <v>331110</v>
      </c>
      <c r="G249" s="28" t="s">
        <v>598</v>
      </c>
      <c r="H249" s="3">
        <v>41757</v>
      </c>
      <c r="I249" s="28">
        <v>2015</v>
      </c>
      <c r="J249" s="28">
        <v>2017</v>
      </c>
      <c r="K249" s="28">
        <v>8</v>
      </c>
      <c r="L249" s="28">
        <v>0</v>
      </c>
      <c r="M249" s="28">
        <v>0</v>
      </c>
      <c r="N249" s="4">
        <v>0</v>
      </c>
      <c r="O249" s="4">
        <v>0</v>
      </c>
      <c r="P249" s="28">
        <v>2016</v>
      </c>
      <c r="Q249" s="5">
        <v>30000000</v>
      </c>
      <c r="R249" s="5">
        <v>30000000</v>
      </c>
      <c r="S249" s="6">
        <v>66000000</v>
      </c>
      <c r="T249" s="6">
        <v>0</v>
      </c>
      <c r="U249" s="6">
        <v>66000000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7205133.3487500008</v>
      </c>
      <c r="AC249" s="6">
        <v>2584009.6814999999</v>
      </c>
      <c r="AD249" s="7">
        <v>0.35863453962976172</v>
      </c>
      <c r="AE249" s="6">
        <v>887534.40537024743</v>
      </c>
      <c r="AF249" s="6">
        <v>378514.54303244659</v>
      </c>
      <c r="AG249" s="10" t="s">
        <v>646</v>
      </c>
      <c r="AH249" s="10" t="s">
        <v>655</v>
      </c>
      <c r="AI249" s="10" t="s">
        <v>598</v>
      </c>
      <c r="AJ249" s="10" t="s">
        <v>646</v>
      </c>
      <c r="AK249" s="10" t="s">
        <v>760</v>
      </c>
      <c r="AL249" s="10">
        <v>0</v>
      </c>
      <c r="AM249" s="10">
        <v>0</v>
      </c>
      <c r="AN249" s="10">
        <v>0</v>
      </c>
      <c r="AO249" s="10">
        <v>0</v>
      </c>
      <c r="AP249" s="10">
        <v>1</v>
      </c>
      <c r="AQ249" s="10">
        <v>52565</v>
      </c>
      <c r="AR249" s="10">
        <v>52565</v>
      </c>
      <c r="AS249" s="10">
        <v>1</v>
      </c>
      <c r="AT249" s="10">
        <v>1</v>
      </c>
      <c r="AU249" s="10">
        <v>1</v>
      </c>
      <c r="AV249" s="10" t="s">
        <v>761</v>
      </c>
      <c r="AW249" s="8"/>
      <c r="AX249" s="8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>
        <v>0</v>
      </c>
      <c r="CQ249" s="10"/>
      <c r="CR249" s="10">
        <v>0.34347159999999999</v>
      </c>
      <c r="CS249" s="10">
        <v>0</v>
      </c>
      <c r="CT249" s="10">
        <v>0</v>
      </c>
      <c r="CU249" s="10">
        <v>0</v>
      </c>
      <c r="CV249" s="10">
        <v>0</v>
      </c>
    </row>
    <row r="250" spans="1:101" ht="14" x14ac:dyDescent="0.2">
      <c r="A250" s="28" t="s">
        <v>162</v>
      </c>
      <c r="B250" s="28" t="s">
        <v>266</v>
      </c>
      <c r="C250" s="28" t="s">
        <v>490</v>
      </c>
      <c r="D250" s="28" t="s">
        <v>523</v>
      </c>
      <c r="E250" s="28" t="s">
        <v>523</v>
      </c>
      <c r="F250" s="28">
        <v>325120</v>
      </c>
      <c r="G250" s="28" t="s">
        <v>598</v>
      </c>
      <c r="H250" s="3">
        <v>41757</v>
      </c>
      <c r="I250" s="28">
        <v>2019</v>
      </c>
      <c r="J250" s="28">
        <v>2021</v>
      </c>
      <c r="K250" s="28">
        <v>8</v>
      </c>
      <c r="L250" s="28">
        <v>0</v>
      </c>
      <c r="M250" s="28">
        <v>0</v>
      </c>
      <c r="N250" s="4">
        <v>0</v>
      </c>
      <c r="O250" s="4">
        <v>0</v>
      </c>
      <c r="P250" s="28">
        <v>2020</v>
      </c>
      <c r="Q250" s="5">
        <v>30000000</v>
      </c>
      <c r="R250" s="5">
        <v>30000000</v>
      </c>
      <c r="S250" s="6">
        <v>71500000</v>
      </c>
      <c r="T250" s="6">
        <v>0</v>
      </c>
      <c r="U250" s="6">
        <v>100000000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8732540.3128500003</v>
      </c>
      <c r="AC250" s="6">
        <v>4361032.9793999996</v>
      </c>
      <c r="AD250" s="7">
        <v>0.49940026878349547</v>
      </c>
      <c r="AE250" s="6">
        <v>1473002.6299613114</v>
      </c>
      <c r="AF250" s="6">
        <v>678526.40449672181</v>
      </c>
      <c r="AG250" s="10" t="s">
        <v>646</v>
      </c>
      <c r="AH250" s="10" t="s">
        <v>655</v>
      </c>
      <c r="AI250" s="10" t="s">
        <v>598</v>
      </c>
      <c r="AJ250" s="10" t="s">
        <v>646</v>
      </c>
      <c r="AK250" s="10" t="s">
        <v>762</v>
      </c>
      <c r="AL250" s="10">
        <v>0</v>
      </c>
      <c r="AM250" s="10">
        <v>0</v>
      </c>
      <c r="AN250" s="10">
        <v>0</v>
      </c>
      <c r="AO250" s="10">
        <v>0</v>
      </c>
      <c r="AP250" s="10">
        <v>1</v>
      </c>
      <c r="AQ250" s="10">
        <v>52565</v>
      </c>
      <c r="AR250" s="10">
        <v>65000</v>
      </c>
      <c r="AS250" s="10">
        <v>1</v>
      </c>
      <c r="AT250" s="10">
        <v>1</v>
      </c>
      <c r="AU250" s="10">
        <v>1</v>
      </c>
      <c r="AV250" s="10" t="s">
        <v>761</v>
      </c>
      <c r="AW250" s="8"/>
      <c r="AX250" s="8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>
        <v>0</v>
      </c>
      <c r="CQ250" s="10"/>
      <c r="CR250" s="10">
        <v>0.33776469999999997</v>
      </c>
      <c r="CS250" s="10">
        <v>0</v>
      </c>
      <c r="CT250" s="10">
        <v>0</v>
      </c>
      <c r="CU250" s="10">
        <v>0</v>
      </c>
      <c r="CV250" s="10">
        <v>1</v>
      </c>
    </row>
    <row r="251" spans="1:101" ht="14" x14ac:dyDescent="0.2">
      <c r="A251" s="28" t="s">
        <v>108</v>
      </c>
      <c r="B251" s="28" t="s">
        <v>255</v>
      </c>
      <c r="C251" s="28" t="s">
        <v>491</v>
      </c>
      <c r="D251" s="28" t="s">
        <v>421</v>
      </c>
      <c r="E251" s="28" t="s">
        <v>421</v>
      </c>
      <c r="F251" s="28">
        <v>325110</v>
      </c>
      <c r="G251" s="28" t="s">
        <v>598</v>
      </c>
      <c r="H251" s="3">
        <v>41750</v>
      </c>
      <c r="I251" s="28">
        <v>2015</v>
      </c>
      <c r="J251" s="28">
        <v>2017</v>
      </c>
      <c r="K251" s="28">
        <v>20</v>
      </c>
      <c r="L251" s="28">
        <v>0</v>
      </c>
      <c r="M251" s="28">
        <v>0</v>
      </c>
      <c r="N251" s="4">
        <v>0</v>
      </c>
      <c r="O251" s="4">
        <v>0</v>
      </c>
      <c r="P251" s="28">
        <v>2016</v>
      </c>
      <c r="Q251" s="5">
        <v>80000000</v>
      </c>
      <c r="R251" s="5">
        <v>80000000</v>
      </c>
      <c r="S251" s="6">
        <v>289888000</v>
      </c>
      <c r="T251" s="6">
        <v>0</v>
      </c>
      <c r="U251" s="6">
        <v>337000000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37302272.924999997</v>
      </c>
      <c r="AC251" s="6">
        <v>19199767.5</v>
      </c>
      <c r="AD251" s="7">
        <v>0.5147077106696174</v>
      </c>
      <c r="AE251" s="6">
        <v>6548845.3385406053</v>
      </c>
      <c r="AF251" s="6">
        <v>2827654.1536484854</v>
      </c>
      <c r="AG251" s="10" t="s">
        <v>646</v>
      </c>
      <c r="AH251" s="10" t="s">
        <v>648</v>
      </c>
      <c r="AI251" s="10" t="s">
        <v>598</v>
      </c>
      <c r="AJ251" s="10" t="s">
        <v>645</v>
      </c>
      <c r="AK251" s="10"/>
      <c r="AL251" s="10">
        <v>1</v>
      </c>
      <c r="AM251" s="10">
        <v>0</v>
      </c>
      <c r="AN251" s="10">
        <v>0</v>
      </c>
      <c r="AO251" s="10">
        <v>0</v>
      </c>
      <c r="AP251" s="10">
        <v>0</v>
      </c>
      <c r="AQ251" s="10">
        <v>60849</v>
      </c>
      <c r="AR251" s="10">
        <v>65000</v>
      </c>
      <c r="AS251" s="10">
        <v>1</v>
      </c>
      <c r="AT251" s="10">
        <v>1</v>
      </c>
      <c r="AU251" s="10">
        <v>1</v>
      </c>
      <c r="AV251" s="10"/>
      <c r="AW251" s="8" t="s">
        <v>881</v>
      </c>
      <c r="AX251" s="8">
        <v>13152</v>
      </c>
      <c r="AY251" s="10">
        <v>34430961</v>
      </c>
      <c r="AZ251" s="10">
        <v>36785113</v>
      </c>
      <c r="BA251" s="10">
        <v>38458153</v>
      </c>
      <c r="BB251" s="10" t="s">
        <v>814</v>
      </c>
      <c r="BC251" s="10">
        <v>40014952</v>
      </c>
      <c r="BD251" s="10" t="s">
        <v>814</v>
      </c>
      <c r="BE251" s="10">
        <v>40929556</v>
      </c>
      <c r="BF251" s="10" t="s">
        <v>814</v>
      </c>
      <c r="BG251" s="10">
        <v>42628868</v>
      </c>
      <c r="BH251" s="10" t="s">
        <v>814</v>
      </c>
      <c r="BI251" s="10">
        <v>41435488</v>
      </c>
      <c r="BJ251" s="10" t="s">
        <v>814</v>
      </c>
      <c r="BK251" s="10">
        <v>40961782</v>
      </c>
      <c r="BL251" s="10" t="s">
        <v>814</v>
      </c>
      <c r="BM251" s="10">
        <v>42720757</v>
      </c>
      <c r="BN251" s="10" t="s">
        <v>814</v>
      </c>
      <c r="BO251" s="10">
        <v>37994062</v>
      </c>
      <c r="BP251" s="10" t="s">
        <v>814</v>
      </c>
      <c r="BQ251" s="10">
        <v>33330574</v>
      </c>
      <c r="BR251" s="10" t="s">
        <v>814</v>
      </c>
      <c r="BS251" s="10">
        <v>32357159</v>
      </c>
      <c r="BT251" s="10" t="s">
        <v>814</v>
      </c>
      <c r="BU251" s="10">
        <v>31545684</v>
      </c>
      <c r="BV251" s="10" t="s">
        <v>814</v>
      </c>
      <c r="BW251" s="10">
        <v>28066393</v>
      </c>
      <c r="BX251" s="10" t="s">
        <v>814</v>
      </c>
      <c r="BY251" s="10">
        <v>20896379</v>
      </c>
      <c r="BZ251" s="10" t="s">
        <v>814</v>
      </c>
      <c r="CA251" s="10">
        <v>21692911</v>
      </c>
      <c r="CB251" s="10" t="s">
        <v>814</v>
      </c>
      <c r="CC251" s="10">
        <v>9888063</v>
      </c>
      <c r="CD251" s="10" t="s">
        <v>814</v>
      </c>
      <c r="CE251" s="10">
        <v>4024</v>
      </c>
      <c r="CF251" s="10" t="s">
        <v>814</v>
      </c>
      <c r="CG251" s="10">
        <v>0</v>
      </c>
      <c r="CH251" s="10" t="s">
        <v>814</v>
      </c>
      <c r="CI251" s="10">
        <v>2353879</v>
      </c>
      <c r="CJ251" s="10" t="s">
        <v>814</v>
      </c>
      <c r="CK251" s="10">
        <v>1977797</v>
      </c>
      <c r="CL251" s="10" t="s">
        <v>814</v>
      </c>
      <c r="CM251" s="10">
        <v>2488759</v>
      </c>
      <c r="CN251" s="10" t="s">
        <v>814</v>
      </c>
      <c r="CO251" s="10">
        <v>2752152</v>
      </c>
      <c r="CP251" s="10">
        <v>1</v>
      </c>
      <c r="CQ251" s="10"/>
      <c r="CR251" s="10">
        <v>0.3410898</v>
      </c>
      <c r="CS251" s="10">
        <v>0</v>
      </c>
      <c r="CT251" s="10">
        <v>0</v>
      </c>
      <c r="CU251" s="10">
        <v>1</v>
      </c>
      <c r="CV251" s="10">
        <v>0</v>
      </c>
    </row>
    <row r="252" spans="1:101" ht="14" x14ac:dyDescent="0.2">
      <c r="A252" s="28" t="s">
        <v>163</v>
      </c>
      <c r="B252" s="28" t="s">
        <v>302</v>
      </c>
      <c r="C252" s="28" t="s">
        <v>492</v>
      </c>
      <c r="D252" s="28" t="s">
        <v>492</v>
      </c>
      <c r="E252" s="28" t="s">
        <v>492</v>
      </c>
      <c r="F252" s="28">
        <v>221119</v>
      </c>
      <c r="G252" s="28" t="s">
        <v>599</v>
      </c>
      <c r="H252" s="3">
        <v>41750</v>
      </c>
      <c r="I252" s="28">
        <v>2015</v>
      </c>
      <c r="J252" s="28">
        <v>2017</v>
      </c>
      <c r="K252" s="28">
        <v>7</v>
      </c>
      <c r="L252" s="28">
        <v>0</v>
      </c>
      <c r="M252" s="28">
        <v>0</v>
      </c>
      <c r="N252" s="4">
        <v>0</v>
      </c>
      <c r="O252" s="4">
        <v>0</v>
      </c>
      <c r="P252" s="28">
        <v>2015</v>
      </c>
      <c r="Q252" s="5">
        <v>20000000</v>
      </c>
      <c r="R252" s="5">
        <v>20000000</v>
      </c>
      <c r="S252" s="6">
        <v>275000000</v>
      </c>
      <c r="T252" s="6">
        <v>0</v>
      </c>
      <c r="U252" s="6">
        <v>261318551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24433775.720033143</v>
      </c>
      <c r="AC252" s="6">
        <v>18508365.889829896</v>
      </c>
      <c r="AD252" s="7">
        <v>0.75749102807123547</v>
      </c>
      <c r="AE252" s="6">
        <v>700000</v>
      </c>
      <c r="AF252" s="6">
        <v>2177530.0818431536</v>
      </c>
      <c r="AG252" s="10" t="s">
        <v>646</v>
      </c>
      <c r="AH252" s="10" t="s">
        <v>648</v>
      </c>
      <c r="AI252" s="10" t="s">
        <v>647</v>
      </c>
      <c r="AJ252" s="10" t="s">
        <v>646</v>
      </c>
      <c r="AK252" s="10" t="s">
        <v>763</v>
      </c>
      <c r="AL252" s="10">
        <v>1</v>
      </c>
      <c r="AM252" s="10">
        <v>0</v>
      </c>
      <c r="AN252" s="10">
        <v>0</v>
      </c>
      <c r="AO252" s="10">
        <v>0</v>
      </c>
      <c r="AP252" s="10">
        <v>0</v>
      </c>
      <c r="AQ252" s="10">
        <v>50187</v>
      </c>
      <c r="AR252" s="10">
        <v>50187</v>
      </c>
      <c r="AS252" s="10">
        <v>1</v>
      </c>
      <c r="AT252" s="10">
        <v>1</v>
      </c>
      <c r="AU252" s="10">
        <v>0</v>
      </c>
      <c r="AV252" s="10"/>
      <c r="AW252" s="8" t="s">
        <v>843</v>
      </c>
      <c r="AX252" s="8">
        <v>243</v>
      </c>
      <c r="AY252" s="10">
        <v>1325616</v>
      </c>
      <c r="AZ252" s="10">
        <v>753206</v>
      </c>
      <c r="BA252" s="10">
        <v>31012</v>
      </c>
      <c r="BB252" s="10" t="s">
        <v>814</v>
      </c>
      <c r="BC252" s="10">
        <v>0</v>
      </c>
      <c r="BD252" s="10" t="s">
        <v>814</v>
      </c>
      <c r="BE252" s="10">
        <v>7250</v>
      </c>
      <c r="BF252" s="10" t="s">
        <v>814</v>
      </c>
      <c r="BG252" s="10">
        <v>248867</v>
      </c>
      <c r="BH252" s="10" t="s">
        <v>814</v>
      </c>
      <c r="BI252" s="10">
        <v>0</v>
      </c>
      <c r="BJ252" s="10" t="s">
        <v>814</v>
      </c>
      <c r="BK252" s="10">
        <v>265797</v>
      </c>
      <c r="BL252" s="10" t="s">
        <v>814</v>
      </c>
      <c r="BM252" s="10">
        <v>547301</v>
      </c>
      <c r="BN252" s="10" t="s">
        <v>814</v>
      </c>
      <c r="BO252" s="10">
        <v>1290018</v>
      </c>
      <c r="BP252" s="10" t="s">
        <v>814</v>
      </c>
      <c r="BQ252" s="10">
        <v>1253436</v>
      </c>
      <c r="BR252" s="10" t="s">
        <v>814</v>
      </c>
      <c r="BS252" s="10">
        <v>1667331</v>
      </c>
      <c r="BT252" s="10" t="s">
        <v>814</v>
      </c>
      <c r="BU252" s="10">
        <v>3181794</v>
      </c>
      <c r="BV252" s="10" t="s">
        <v>814</v>
      </c>
      <c r="BW252" s="10">
        <v>4807291</v>
      </c>
      <c r="BX252" s="10" t="s">
        <v>814</v>
      </c>
      <c r="BY252" s="10">
        <v>4198982</v>
      </c>
      <c r="BZ252" s="10" t="s">
        <v>814</v>
      </c>
      <c r="CA252" s="10">
        <v>4883927</v>
      </c>
      <c r="CB252" s="10" t="s">
        <v>814</v>
      </c>
      <c r="CC252" s="10">
        <v>5137963</v>
      </c>
      <c r="CD252" s="10" t="s">
        <v>814</v>
      </c>
      <c r="CE252" s="10">
        <v>4303163</v>
      </c>
      <c r="CF252" s="10" t="s">
        <v>814</v>
      </c>
      <c r="CG252" s="10">
        <v>4028647</v>
      </c>
      <c r="CH252" s="10" t="s">
        <v>814</v>
      </c>
      <c r="CI252" s="10">
        <v>4260804</v>
      </c>
      <c r="CJ252" s="10" t="s">
        <v>814</v>
      </c>
      <c r="CK252" s="10">
        <v>4242957</v>
      </c>
      <c r="CL252" s="10" t="s">
        <v>814</v>
      </c>
      <c r="CM252" s="10">
        <v>4262968</v>
      </c>
      <c r="CN252" s="10" t="s">
        <v>814</v>
      </c>
      <c r="CO252" s="10">
        <v>4049697</v>
      </c>
      <c r="CP252" s="10">
        <v>1</v>
      </c>
      <c r="CQ252" s="10"/>
      <c r="CR252" s="10">
        <v>3.7820699999999999E-2</v>
      </c>
      <c r="CS252" s="10">
        <v>1</v>
      </c>
      <c r="CT252" s="10">
        <v>0</v>
      </c>
      <c r="CU252" s="10">
        <v>0</v>
      </c>
      <c r="CV252" s="10">
        <v>0</v>
      </c>
    </row>
    <row r="253" spans="1:101" ht="14" x14ac:dyDescent="0.2">
      <c r="A253" s="28" t="s">
        <v>80</v>
      </c>
      <c r="B253" s="28" t="s">
        <v>255</v>
      </c>
      <c r="C253" s="28" t="s">
        <v>493</v>
      </c>
      <c r="D253" s="28" t="s">
        <v>493</v>
      </c>
      <c r="E253" s="28" t="s">
        <v>493</v>
      </c>
      <c r="F253" s="28">
        <v>324191</v>
      </c>
      <c r="G253" s="28" t="s">
        <v>598</v>
      </c>
      <c r="H253" s="3">
        <v>41772</v>
      </c>
      <c r="I253" s="28">
        <v>2015</v>
      </c>
      <c r="J253" s="28">
        <v>2017</v>
      </c>
      <c r="K253" s="28">
        <v>8</v>
      </c>
      <c r="L253" s="28">
        <v>0</v>
      </c>
      <c r="M253" s="28">
        <v>0</v>
      </c>
      <c r="N253" s="4">
        <v>0</v>
      </c>
      <c r="O253" s="4">
        <v>0</v>
      </c>
      <c r="P253" s="28">
        <v>2016</v>
      </c>
      <c r="Q253" s="5">
        <v>30000000</v>
      </c>
      <c r="R253" s="5">
        <v>30000000</v>
      </c>
      <c r="S253" s="6">
        <v>82005616</v>
      </c>
      <c r="T253" s="6">
        <v>0</v>
      </c>
      <c r="U253" s="6">
        <v>82005616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8441370.5999999996</v>
      </c>
      <c r="AC253" s="6">
        <v>3683298.0600000005</v>
      </c>
      <c r="AD253" s="7">
        <v>0.43633886421240653</v>
      </c>
      <c r="AE253" s="6">
        <v>1370572.6176488842</v>
      </c>
      <c r="AF253" s="6">
        <v>256866.51587779075</v>
      </c>
      <c r="AG253" s="10" t="s">
        <v>646</v>
      </c>
      <c r="AH253" s="10" t="s">
        <v>655</v>
      </c>
      <c r="AI253" s="10" t="s">
        <v>598</v>
      </c>
      <c r="AJ253" s="10" t="s">
        <v>645</v>
      </c>
      <c r="AK253" s="10"/>
      <c r="AL253" s="10">
        <v>0</v>
      </c>
      <c r="AM253" s="10">
        <v>0</v>
      </c>
      <c r="AN253" s="10">
        <v>0</v>
      </c>
      <c r="AO253" s="10">
        <v>0</v>
      </c>
      <c r="AP253" s="10">
        <v>1</v>
      </c>
      <c r="AQ253" s="10">
        <v>60849</v>
      </c>
      <c r="AR253" s="10">
        <v>60849</v>
      </c>
      <c r="AS253" s="10">
        <v>1</v>
      </c>
      <c r="AT253" s="10">
        <v>1</v>
      </c>
      <c r="AU253" s="10">
        <v>1</v>
      </c>
      <c r="AV253" s="10" t="s">
        <v>764</v>
      </c>
      <c r="AW253" s="8" t="s">
        <v>863</v>
      </c>
      <c r="AX253" s="8">
        <v>7732</v>
      </c>
      <c r="AY253" s="10">
        <v>0</v>
      </c>
      <c r="AZ253" s="10">
        <v>11680999</v>
      </c>
      <c r="BA253" s="10">
        <v>12090034</v>
      </c>
      <c r="BB253" s="10" t="s">
        <v>814</v>
      </c>
      <c r="BC253" s="10">
        <v>12607715</v>
      </c>
      <c r="BD253" s="10" t="s">
        <v>814</v>
      </c>
      <c r="BE253" s="10">
        <v>20435156</v>
      </c>
      <c r="BF253" s="10" t="s">
        <v>814</v>
      </c>
      <c r="BG253" s="10">
        <v>27911399</v>
      </c>
      <c r="BH253" s="10" t="s">
        <v>814</v>
      </c>
      <c r="BI253" s="10">
        <v>26267852</v>
      </c>
      <c r="BJ253" s="10" t="s">
        <v>814</v>
      </c>
      <c r="BK253" s="10">
        <v>24850982</v>
      </c>
      <c r="BL253" s="10" t="s">
        <v>814</v>
      </c>
      <c r="BM253" s="10">
        <v>25418893</v>
      </c>
      <c r="BN253" s="10" t="s">
        <v>814</v>
      </c>
      <c r="BO253" s="10">
        <v>24089386</v>
      </c>
      <c r="BP253" s="10" t="s">
        <v>814</v>
      </c>
      <c r="BQ253" s="10">
        <v>23655426</v>
      </c>
      <c r="BR253" s="10" t="s">
        <v>814</v>
      </c>
      <c r="BS253" s="10">
        <v>24381479</v>
      </c>
      <c r="BT253" s="10" t="s">
        <v>814</v>
      </c>
      <c r="BU253" s="10">
        <v>25101902</v>
      </c>
      <c r="BV253" s="10" t="s">
        <v>814</v>
      </c>
      <c r="BW253" s="10">
        <v>23929995</v>
      </c>
      <c r="BX253" s="10" t="s">
        <v>814</v>
      </c>
      <c r="BY253" s="10">
        <v>17384867</v>
      </c>
      <c r="BZ253" s="10" t="s">
        <v>814</v>
      </c>
      <c r="CA253" s="10">
        <v>19044383</v>
      </c>
      <c r="CB253" s="10" t="s">
        <v>814</v>
      </c>
      <c r="CC253" s="10">
        <v>16335703</v>
      </c>
      <c r="CD253" s="10" t="s">
        <v>814</v>
      </c>
      <c r="CE253" s="10">
        <v>15895595</v>
      </c>
      <c r="CF253" s="10" t="s">
        <v>814</v>
      </c>
      <c r="CG253" s="10">
        <v>17414723</v>
      </c>
      <c r="CH253" s="10" t="s">
        <v>814</v>
      </c>
      <c r="CI253" s="10">
        <v>16802316</v>
      </c>
      <c r="CJ253" s="10" t="s">
        <v>814</v>
      </c>
      <c r="CK253" s="10">
        <v>17778691</v>
      </c>
      <c r="CL253" s="10" t="s">
        <v>814</v>
      </c>
      <c r="CM253" s="10">
        <v>20835112</v>
      </c>
      <c r="CN253" s="10" t="s">
        <v>814</v>
      </c>
      <c r="CO253" s="10">
        <v>24533513</v>
      </c>
      <c r="CP253" s="10">
        <v>1</v>
      </c>
      <c r="CQ253" s="10"/>
      <c r="CR253" s="10">
        <v>0.37210480000000001</v>
      </c>
      <c r="CS253" s="10">
        <v>0</v>
      </c>
      <c r="CT253" s="10">
        <v>0</v>
      </c>
      <c r="CU253" s="10">
        <v>0</v>
      </c>
      <c r="CV253" s="10">
        <v>0</v>
      </c>
    </row>
    <row r="254" spans="1:101" ht="14" x14ac:dyDescent="0.2">
      <c r="A254" s="28" t="s">
        <v>49</v>
      </c>
      <c r="B254" s="28" t="s">
        <v>303</v>
      </c>
      <c r="C254" s="28" t="s">
        <v>494</v>
      </c>
      <c r="D254" s="28" t="s">
        <v>547</v>
      </c>
      <c r="E254" s="28" t="s">
        <v>547</v>
      </c>
      <c r="F254" s="28">
        <v>221119</v>
      </c>
      <c r="G254" s="28" t="s">
        <v>599</v>
      </c>
      <c r="H254" s="3">
        <v>41597</v>
      </c>
      <c r="I254" s="28">
        <v>2014</v>
      </c>
      <c r="J254" s="28">
        <v>2016</v>
      </c>
      <c r="K254" s="28">
        <v>3</v>
      </c>
      <c r="L254" s="28">
        <v>0</v>
      </c>
      <c r="M254" s="28">
        <v>0</v>
      </c>
      <c r="N254" s="4">
        <v>0</v>
      </c>
      <c r="O254" s="4">
        <v>0</v>
      </c>
      <c r="P254" s="28">
        <v>2015</v>
      </c>
      <c r="Q254" s="5">
        <v>20000000</v>
      </c>
      <c r="R254" s="5">
        <v>20000000</v>
      </c>
      <c r="S254" s="6">
        <v>130000000</v>
      </c>
      <c r="T254" s="6">
        <v>0</v>
      </c>
      <c r="U254" s="6">
        <v>130000000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11076663.229602296</v>
      </c>
      <c r="AC254" s="6">
        <v>6982055.9610465625</v>
      </c>
      <c r="AD254" s="7">
        <v>0.63033928325879518</v>
      </c>
      <c r="AE254" s="6">
        <v>700000</v>
      </c>
      <c r="AF254" s="6">
        <v>1078960.6530532108</v>
      </c>
      <c r="AG254" s="10" t="s">
        <v>646</v>
      </c>
      <c r="AH254" s="10" t="s">
        <v>648</v>
      </c>
      <c r="AI254" s="10" t="s">
        <v>647</v>
      </c>
      <c r="AJ254" s="10" t="s">
        <v>646</v>
      </c>
      <c r="AK254" s="10" t="s">
        <v>765</v>
      </c>
      <c r="AL254" s="10">
        <v>0</v>
      </c>
      <c r="AM254" s="10">
        <v>1</v>
      </c>
      <c r="AN254" s="10">
        <v>0</v>
      </c>
      <c r="AO254" s="10">
        <v>0</v>
      </c>
      <c r="AP254" s="10">
        <v>0</v>
      </c>
      <c r="AQ254" s="10">
        <v>51640.160000000003</v>
      </c>
      <c r="AR254" s="10">
        <v>51645</v>
      </c>
      <c r="AS254" s="10">
        <v>1</v>
      </c>
      <c r="AT254" s="10">
        <v>1</v>
      </c>
      <c r="AU254" s="10">
        <v>0</v>
      </c>
      <c r="AV254" s="10"/>
      <c r="AW254" s="8" t="s">
        <v>848</v>
      </c>
      <c r="AX254" s="8">
        <v>477</v>
      </c>
      <c r="AY254" s="10">
        <v>0</v>
      </c>
      <c r="AZ254" s="10">
        <v>0</v>
      </c>
      <c r="BA254" s="10">
        <v>0</v>
      </c>
      <c r="BB254" s="10"/>
      <c r="BC254" s="10">
        <v>0</v>
      </c>
      <c r="BD254" s="10"/>
      <c r="BE254" s="10">
        <v>0</v>
      </c>
      <c r="BF254" s="10"/>
      <c r="BG254" s="10">
        <v>0</v>
      </c>
      <c r="BH254" s="10"/>
      <c r="BI254" s="10">
        <v>0</v>
      </c>
      <c r="BJ254" s="10"/>
      <c r="BK254" s="10">
        <v>0</v>
      </c>
      <c r="BL254" s="10"/>
      <c r="BM254" s="10">
        <v>0</v>
      </c>
      <c r="BN254" s="10"/>
      <c r="BO254" s="10">
        <v>0</v>
      </c>
      <c r="BP254" s="10"/>
      <c r="BQ254" s="10">
        <v>0</v>
      </c>
      <c r="BR254" s="10"/>
      <c r="BS254" s="10">
        <v>0</v>
      </c>
      <c r="BT254" s="10"/>
      <c r="BU254" s="10">
        <v>0</v>
      </c>
      <c r="BV254" s="10"/>
      <c r="BW254" s="10">
        <v>0</v>
      </c>
      <c r="BX254" s="10"/>
      <c r="BY254" s="10">
        <v>0</v>
      </c>
      <c r="BZ254" s="10"/>
      <c r="CA254" s="10">
        <v>0</v>
      </c>
      <c r="CB254" s="10" t="s">
        <v>814</v>
      </c>
      <c r="CC254" s="10">
        <v>32289</v>
      </c>
      <c r="CD254" s="10" t="s">
        <v>814</v>
      </c>
      <c r="CE254" s="10">
        <v>843454</v>
      </c>
      <c r="CF254" s="10" t="s">
        <v>814</v>
      </c>
      <c r="CG254" s="10">
        <v>38069</v>
      </c>
      <c r="CH254" s="10" t="s">
        <v>814</v>
      </c>
      <c r="CI254" s="10">
        <v>40751</v>
      </c>
      <c r="CJ254" s="10" t="s">
        <v>814</v>
      </c>
      <c r="CK254" s="10">
        <v>271524</v>
      </c>
      <c r="CL254" s="10" t="s">
        <v>814</v>
      </c>
      <c r="CM254" s="10">
        <v>45198</v>
      </c>
      <c r="CN254" s="10" t="s">
        <v>814</v>
      </c>
      <c r="CO254" s="10">
        <v>0</v>
      </c>
      <c r="CP254" s="10">
        <v>1</v>
      </c>
      <c r="CQ254" s="10"/>
      <c r="CR254" s="10">
        <v>0.100257</v>
      </c>
      <c r="CS254" s="10">
        <v>1</v>
      </c>
      <c r="CT254" s="10">
        <v>0</v>
      </c>
      <c r="CU254" s="10">
        <v>0</v>
      </c>
      <c r="CV254" s="10">
        <v>0</v>
      </c>
    </row>
    <row r="255" spans="1:101" ht="14" x14ac:dyDescent="0.2">
      <c r="A255" s="28" t="s">
        <v>4</v>
      </c>
      <c r="B255" s="28" t="s">
        <v>243</v>
      </c>
      <c r="C255" s="28" t="s">
        <v>495</v>
      </c>
      <c r="D255" s="28" t="s">
        <v>316</v>
      </c>
      <c r="E255" s="28" t="s">
        <v>316</v>
      </c>
      <c r="F255" s="28">
        <v>325510</v>
      </c>
      <c r="G255" s="28" t="s">
        <v>598</v>
      </c>
      <c r="H255" s="3">
        <v>41774</v>
      </c>
      <c r="I255" s="28">
        <v>2014</v>
      </c>
      <c r="J255" s="28">
        <v>2016</v>
      </c>
      <c r="K255" s="28">
        <v>10</v>
      </c>
      <c r="L255" s="28">
        <v>0</v>
      </c>
      <c r="M255" s="28">
        <v>0</v>
      </c>
      <c r="N255" s="4">
        <v>0</v>
      </c>
      <c r="O255" s="4">
        <v>0</v>
      </c>
      <c r="P255" s="28"/>
      <c r="Q255" s="5">
        <v>30000000</v>
      </c>
      <c r="R255" s="5">
        <v>30000000</v>
      </c>
      <c r="S255" s="6">
        <v>251320000</v>
      </c>
      <c r="T255" s="6">
        <v>0</v>
      </c>
      <c r="U255" s="6">
        <v>258820000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24150765.600000001</v>
      </c>
      <c r="AC255" s="6">
        <v>16541085.6</v>
      </c>
      <c r="AD255" s="7">
        <v>0.68490936784215228</v>
      </c>
      <c r="AE255" s="6">
        <v>2580008.1119999997</v>
      </c>
      <c r="AF255" s="6">
        <v>2249777</v>
      </c>
      <c r="AG255" s="10" t="s">
        <v>646</v>
      </c>
      <c r="AH255" s="10" t="s">
        <v>653</v>
      </c>
      <c r="AI255" s="10" t="s">
        <v>598</v>
      </c>
      <c r="AJ255" s="10" t="s">
        <v>646</v>
      </c>
      <c r="AK255" s="10" t="s">
        <v>766</v>
      </c>
      <c r="AL255" s="10">
        <v>0</v>
      </c>
      <c r="AM255" s="10">
        <v>1</v>
      </c>
      <c r="AN255" s="10">
        <v>0</v>
      </c>
      <c r="AO255" s="10">
        <v>0</v>
      </c>
      <c r="AP255" s="10">
        <v>0</v>
      </c>
      <c r="AQ255" s="10">
        <v>67230</v>
      </c>
      <c r="AR255" s="10">
        <v>67230</v>
      </c>
      <c r="AS255" s="10">
        <v>1</v>
      </c>
      <c r="AT255" s="10">
        <v>1</v>
      </c>
      <c r="AU255" s="10">
        <v>1</v>
      </c>
      <c r="AV255" s="10"/>
      <c r="AW255" s="8" t="s">
        <v>817</v>
      </c>
      <c r="AX255" s="8">
        <v>19171</v>
      </c>
      <c r="AY255" s="10">
        <v>0</v>
      </c>
      <c r="AZ255" s="10">
        <v>0</v>
      </c>
      <c r="BA255" s="10">
        <v>0</v>
      </c>
      <c r="BB255" s="10"/>
      <c r="BC255" s="10">
        <v>0</v>
      </c>
      <c r="BD255" s="10"/>
      <c r="BE255" s="10">
        <v>0</v>
      </c>
      <c r="BF255" s="10"/>
      <c r="BG255" s="10">
        <v>0</v>
      </c>
      <c r="BH255" s="10"/>
      <c r="BI255" s="10">
        <v>0</v>
      </c>
      <c r="BJ255" s="10"/>
      <c r="BK255" s="10">
        <v>0</v>
      </c>
      <c r="BL255" s="10"/>
      <c r="BM255" s="10">
        <v>0</v>
      </c>
      <c r="BN255" s="10"/>
      <c r="BO255" s="10">
        <v>0</v>
      </c>
      <c r="BP255" s="10"/>
      <c r="BQ255" s="10">
        <v>0</v>
      </c>
      <c r="BR255" s="10"/>
      <c r="BS255" s="10">
        <v>0</v>
      </c>
      <c r="BT255" s="10"/>
      <c r="BU255" s="10">
        <v>0</v>
      </c>
      <c r="BV255" s="10"/>
      <c r="BW255" s="10">
        <v>0</v>
      </c>
      <c r="BX255" s="10" t="s">
        <v>814</v>
      </c>
      <c r="BY255" s="10">
        <v>27615</v>
      </c>
      <c r="BZ255" s="10" t="s">
        <v>814</v>
      </c>
      <c r="CA255" s="10">
        <v>0</v>
      </c>
      <c r="CB255" s="10" t="s">
        <v>814</v>
      </c>
      <c r="CC255" s="10">
        <v>0</v>
      </c>
      <c r="CD255" s="10" t="s">
        <v>814</v>
      </c>
      <c r="CE255" s="10">
        <v>0</v>
      </c>
      <c r="CF255" s="10" t="s">
        <v>814</v>
      </c>
      <c r="CG255" s="10">
        <v>0</v>
      </c>
      <c r="CH255" s="10" t="s">
        <v>814</v>
      </c>
      <c r="CI255" s="10">
        <v>0</v>
      </c>
      <c r="CJ255" s="10" t="s">
        <v>814</v>
      </c>
      <c r="CK255" s="10">
        <v>0</v>
      </c>
      <c r="CL255" s="10" t="s">
        <v>814</v>
      </c>
      <c r="CM255" s="10">
        <v>0</v>
      </c>
      <c r="CN255" s="10" t="s">
        <v>814</v>
      </c>
      <c r="CO255" s="10">
        <v>0</v>
      </c>
      <c r="CP255" s="10">
        <v>1</v>
      </c>
      <c r="CQ255" s="10"/>
      <c r="CR255" s="10">
        <v>0.15597569999999999</v>
      </c>
      <c r="CS255" s="10">
        <v>0</v>
      </c>
      <c r="CT255" s="10">
        <v>0</v>
      </c>
      <c r="CU255" s="10">
        <v>0</v>
      </c>
      <c r="CV255" s="10">
        <v>0</v>
      </c>
    </row>
    <row r="256" spans="1:101" ht="14" x14ac:dyDescent="0.2">
      <c r="A256" s="28" t="s">
        <v>53</v>
      </c>
      <c r="B256" s="28" t="s">
        <v>304</v>
      </c>
      <c r="C256" s="28" t="s">
        <v>496</v>
      </c>
      <c r="D256" s="28" t="s">
        <v>548</v>
      </c>
      <c r="E256" s="28" t="s">
        <v>548</v>
      </c>
      <c r="F256" s="28">
        <v>325120</v>
      </c>
      <c r="G256" s="28" t="s">
        <v>598</v>
      </c>
      <c r="H256" s="3">
        <v>41738</v>
      </c>
      <c r="I256" s="28">
        <v>2015</v>
      </c>
      <c r="J256" s="28">
        <v>2017</v>
      </c>
      <c r="K256" s="28">
        <v>10</v>
      </c>
      <c r="L256" s="28">
        <v>0</v>
      </c>
      <c r="M256" s="28">
        <v>0</v>
      </c>
      <c r="N256" s="4">
        <v>0</v>
      </c>
      <c r="O256" s="4">
        <v>0</v>
      </c>
      <c r="P256" s="28">
        <v>2015</v>
      </c>
      <c r="Q256" s="5">
        <v>30000000</v>
      </c>
      <c r="R256" s="5">
        <v>30000000</v>
      </c>
      <c r="S256" s="6">
        <v>127000000</v>
      </c>
      <c r="T256" s="6">
        <v>0</v>
      </c>
      <c r="U256" s="6">
        <v>127000000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9959300.6286694482</v>
      </c>
      <c r="AC256" s="6">
        <v>5057186.0482645202</v>
      </c>
      <c r="AD256" s="7">
        <v>0.50778525890729687</v>
      </c>
      <c r="AE256" s="6">
        <v>385852.18456776225</v>
      </c>
      <c r="AF256" s="6">
        <v>285659.11218312755</v>
      </c>
      <c r="AG256" s="10" t="s">
        <v>646</v>
      </c>
      <c r="AH256" s="10" t="s">
        <v>648</v>
      </c>
      <c r="AI256" s="10" t="s">
        <v>598</v>
      </c>
      <c r="AJ256" s="10" t="s">
        <v>646</v>
      </c>
      <c r="AK256" s="10" t="s">
        <v>767</v>
      </c>
      <c r="AL256" s="10">
        <v>1</v>
      </c>
      <c r="AM256" s="10">
        <v>0</v>
      </c>
      <c r="AN256" s="10">
        <v>0</v>
      </c>
      <c r="AO256" s="10">
        <v>0</v>
      </c>
      <c r="AP256" s="10">
        <v>0</v>
      </c>
      <c r="AQ256" s="10">
        <v>50186.400000000001</v>
      </c>
      <c r="AR256" s="10">
        <v>50186.400000000001</v>
      </c>
      <c r="AS256" s="10">
        <v>1</v>
      </c>
      <c r="AT256" s="10">
        <v>1</v>
      </c>
      <c r="AU256" s="10">
        <v>0</v>
      </c>
      <c r="AV256" s="10"/>
      <c r="AW256" s="8" t="s">
        <v>850</v>
      </c>
      <c r="AX256" s="8">
        <v>312</v>
      </c>
      <c r="AY256" s="10">
        <v>1574190</v>
      </c>
      <c r="AZ256" s="10">
        <v>1405824</v>
      </c>
      <c r="BA256" s="10">
        <v>1394276</v>
      </c>
      <c r="BB256" s="10" t="s">
        <v>814</v>
      </c>
      <c r="BC256" s="10">
        <v>1291998</v>
      </c>
      <c r="BD256" s="10" t="s">
        <v>814</v>
      </c>
      <c r="BE256" s="10">
        <v>1618715</v>
      </c>
      <c r="BF256" s="10" t="s">
        <v>814</v>
      </c>
      <c r="BG256" s="10">
        <v>2136138</v>
      </c>
      <c r="BH256" s="10" t="s">
        <v>814</v>
      </c>
      <c r="BI256" s="10">
        <v>1010597</v>
      </c>
      <c r="BJ256" s="10" t="s">
        <v>814</v>
      </c>
      <c r="BK256" s="10">
        <v>1177888</v>
      </c>
      <c r="BL256" s="10" t="s">
        <v>814</v>
      </c>
      <c r="BM256" s="10">
        <v>2500538</v>
      </c>
      <c r="BN256" s="10" t="s">
        <v>814</v>
      </c>
      <c r="BO256" s="10">
        <v>2826444</v>
      </c>
      <c r="BP256" s="10" t="s">
        <v>814</v>
      </c>
      <c r="BQ256" s="10">
        <v>2801038</v>
      </c>
      <c r="BR256" s="10" t="s">
        <v>814</v>
      </c>
      <c r="BS256" s="10">
        <v>3230553</v>
      </c>
      <c r="BT256" s="10" t="s">
        <v>814</v>
      </c>
      <c r="BU256" s="10">
        <v>4785905</v>
      </c>
      <c r="BV256" s="10" t="s">
        <v>814</v>
      </c>
      <c r="BW256" s="10">
        <v>5909339</v>
      </c>
      <c r="BX256" s="10" t="s">
        <v>814</v>
      </c>
      <c r="BY256" s="10">
        <v>5422034</v>
      </c>
      <c r="BZ256" s="10" t="s">
        <v>814</v>
      </c>
      <c r="CA256" s="10">
        <v>8214664</v>
      </c>
      <c r="CB256" s="10" t="s">
        <v>814</v>
      </c>
      <c r="CC256" s="10">
        <v>8202712</v>
      </c>
      <c r="CD256" s="10" t="s">
        <v>814</v>
      </c>
      <c r="CE256" s="10">
        <v>9138832</v>
      </c>
      <c r="CF256" s="10" t="s">
        <v>814</v>
      </c>
      <c r="CG256" s="10">
        <v>10942006</v>
      </c>
      <c r="CH256" s="10" t="s">
        <v>814</v>
      </c>
      <c r="CI256" s="10">
        <v>23812791</v>
      </c>
      <c r="CJ256" s="10" t="s">
        <v>814</v>
      </c>
      <c r="CK256" s="10">
        <v>27764346</v>
      </c>
      <c r="CL256" s="10" t="s">
        <v>814</v>
      </c>
      <c r="CM256" s="10">
        <v>32775335</v>
      </c>
      <c r="CN256" s="10" t="s">
        <v>814</v>
      </c>
      <c r="CO256" s="10">
        <v>24023943</v>
      </c>
      <c r="CP256" s="10">
        <v>1</v>
      </c>
      <c r="CQ256" s="10"/>
      <c r="CR256" s="10">
        <v>7.6297799999999999E-2</v>
      </c>
      <c r="CS256" s="10">
        <v>0</v>
      </c>
      <c r="CT256" s="10">
        <v>0</v>
      </c>
      <c r="CU256" s="10">
        <v>0</v>
      </c>
      <c r="CV256" s="10">
        <v>1</v>
      </c>
      <c r="CW256" s="27">
        <v>0</v>
      </c>
    </row>
    <row r="257" spans="1:101" ht="14" x14ac:dyDescent="0.2">
      <c r="A257" s="28" t="s">
        <v>53</v>
      </c>
      <c r="B257" s="28" t="s">
        <v>278</v>
      </c>
      <c r="C257" s="28" t="s">
        <v>497</v>
      </c>
      <c r="D257" s="28" t="s">
        <v>549</v>
      </c>
      <c r="E257" s="28" t="s">
        <v>549</v>
      </c>
      <c r="F257" s="28">
        <v>325120</v>
      </c>
      <c r="G257" s="28" t="s">
        <v>598</v>
      </c>
      <c r="H257" s="3">
        <v>41738</v>
      </c>
      <c r="I257" s="28">
        <v>2015</v>
      </c>
      <c r="J257" s="28">
        <v>2017</v>
      </c>
      <c r="K257" s="28">
        <v>5</v>
      </c>
      <c r="L257" s="28">
        <v>0</v>
      </c>
      <c r="M257" s="28">
        <v>0</v>
      </c>
      <c r="N257" s="4">
        <v>0</v>
      </c>
      <c r="O257" s="4">
        <v>0</v>
      </c>
      <c r="P257" s="28">
        <v>2015</v>
      </c>
      <c r="Q257" s="5">
        <v>30000000</v>
      </c>
      <c r="R257" s="5">
        <v>30000000</v>
      </c>
      <c r="S257" s="6">
        <v>70000000</v>
      </c>
      <c r="T257" s="6">
        <v>0</v>
      </c>
      <c r="U257" s="6">
        <v>70000000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5700316.4400000004</v>
      </c>
      <c r="AC257" s="6">
        <v>1537645.9439999994</v>
      </c>
      <c r="AD257" s="7">
        <v>0.26974747107197428</v>
      </c>
      <c r="AE257" s="6">
        <v>385852.18456776225</v>
      </c>
      <c r="AF257" s="6">
        <v>77115.149413701147</v>
      </c>
      <c r="AG257" s="10" t="s">
        <v>646</v>
      </c>
      <c r="AH257" s="10" t="s">
        <v>648</v>
      </c>
      <c r="AI257" s="10" t="s">
        <v>598</v>
      </c>
      <c r="AJ257" s="10" t="s">
        <v>645</v>
      </c>
      <c r="AK257" s="10"/>
      <c r="AL257" s="10">
        <v>0</v>
      </c>
      <c r="AM257" s="10">
        <v>1</v>
      </c>
      <c r="AN257" s="10">
        <v>0</v>
      </c>
      <c r="AO257" s="10">
        <v>0</v>
      </c>
      <c r="AP257" s="10">
        <v>0</v>
      </c>
      <c r="AQ257" s="10">
        <v>50175.839999999997</v>
      </c>
      <c r="AR257" s="10">
        <v>50186.400000000001</v>
      </c>
      <c r="AS257" s="10">
        <v>0</v>
      </c>
      <c r="AT257" s="10">
        <v>1</v>
      </c>
      <c r="AU257" s="10">
        <v>0</v>
      </c>
      <c r="AV257" s="10"/>
      <c r="AW257" s="8" t="s">
        <v>850</v>
      </c>
      <c r="AX257" s="8">
        <v>312</v>
      </c>
      <c r="AY257" s="10">
        <v>1574190</v>
      </c>
      <c r="AZ257" s="10">
        <v>1405824</v>
      </c>
      <c r="BA257" s="10">
        <v>1394276</v>
      </c>
      <c r="BB257" s="10" t="s">
        <v>814</v>
      </c>
      <c r="BC257" s="10">
        <v>1291998</v>
      </c>
      <c r="BD257" s="10" t="s">
        <v>814</v>
      </c>
      <c r="BE257" s="10">
        <v>1618715</v>
      </c>
      <c r="BF257" s="10" t="s">
        <v>814</v>
      </c>
      <c r="BG257" s="10">
        <v>2136138</v>
      </c>
      <c r="BH257" s="10" t="s">
        <v>814</v>
      </c>
      <c r="BI257" s="10">
        <v>1010597</v>
      </c>
      <c r="BJ257" s="10" t="s">
        <v>814</v>
      </c>
      <c r="BK257" s="10">
        <v>1177888</v>
      </c>
      <c r="BL257" s="10" t="s">
        <v>814</v>
      </c>
      <c r="BM257" s="10">
        <v>2500538</v>
      </c>
      <c r="BN257" s="10" t="s">
        <v>814</v>
      </c>
      <c r="BO257" s="10">
        <v>2826444</v>
      </c>
      <c r="BP257" s="10" t="s">
        <v>814</v>
      </c>
      <c r="BQ257" s="10">
        <v>2801038</v>
      </c>
      <c r="BR257" s="10" t="s">
        <v>814</v>
      </c>
      <c r="BS257" s="10">
        <v>3230553</v>
      </c>
      <c r="BT257" s="10" t="s">
        <v>814</v>
      </c>
      <c r="BU257" s="10">
        <v>4785905</v>
      </c>
      <c r="BV257" s="10" t="s">
        <v>814</v>
      </c>
      <c r="BW257" s="10">
        <v>5909339</v>
      </c>
      <c r="BX257" s="10" t="s">
        <v>814</v>
      </c>
      <c r="BY257" s="10">
        <v>5422034</v>
      </c>
      <c r="BZ257" s="10" t="s">
        <v>814</v>
      </c>
      <c r="CA257" s="10">
        <v>8214664</v>
      </c>
      <c r="CB257" s="10" t="s">
        <v>814</v>
      </c>
      <c r="CC257" s="10">
        <v>8202712</v>
      </c>
      <c r="CD257" s="10" t="s">
        <v>814</v>
      </c>
      <c r="CE257" s="10">
        <v>9138832</v>
      </c>
      <c r="CF257" s="10" t="s">
        <v>814</v>
      </c>
      <c r="CG257" s="10">
        <v>10942006</v>
      </c>
      <c r="CH257" s="10" t="s">
        <v>814</v>
      </c>
      <c r="CI257" s="10">
        <v>23812791</v>
      </c>
      <c r="CJ257" s="10" t="s">
        <v>814</v>
      </c>
      <c r="CK257" s="10">
        <v>27764346</v>
      </c>
      <c r="CL257" s="10" t="s">
        <v>814</v>
      </c>
      <c r="CM257" s="10">
        <v>32775335</v>
      </c>
      <c r="CN257" s="10" t="s">
        <v>814</v>
      </c>
      <c r="CO257" s="10">
        <v>24023943</v>
      </c>
      <c r="CP257" s="10">
        <v>1</v>
      </c>
      <c r="CQ257" s="10"/>
      <c r="CR257" s="10">
        <v>0.25093680000000002</v>
      </c>
      <c r="CS257" s="10">
        <v>0</v>
      </c>
      <c r="CT257" s="10">
        <v>0</v>
      </c>
      <c r="CU257" s="10">
        <v>0</v>
      </c>
      <c r="CV257" s="10">
        <v>1</v>
      </c>
      <c r="CW257" s="27">
        <v>0</v>
      </c>
    </row>
    <row r="258" spans="1:101" ht="14" x14ac:dyDescent="0.2">
      <c r="A258" s="28" t="s">
        <v>114</v>
      </c>
      <c r="B258" s="28" t="s">
        <v>255</v>
      </c>
      <c r="C258" s="28" t="s">
        <v>498</v>
      </c>
      <c r="D258" s="28" t="s">
        <v>498</v>
      </c>
      <c r="E258" s="28" t="s">
        <v>498</v>
      </c>
      <c r="F258" s="28">
        <v>333132</v>
      </c>
      <c r="G258" s="28" t="s">
        <v>598</v>
      </c>
      <c r="H258" s="3">
        <v>41744</v>
      </c>
      <c r="I258" s="28">
        <v>2015</v>
      </c>
      <c r="J258" s="28">
        <v>2017</v>
      </c>
      <c r="K258" s="28">
        <v>80</v>
      </c>
      <c r="L258" s="28">
        <v>0</v>
      </c>
      <c r="M258" s="28">
        <v>0</v>
      </c>
      <c r="N258" s="4">
        <v>0</v>
      </c>
      <c r="O258" s="4">
        <v>0</v>
      </c>
      <c r="P258" s="28">
        <v>2015</v>
      </c>
      <c r="Q258" s="5">
        <v>80000000</v>
      </c>
      <c r="R258" s="5">
        <v>80000000</v>
      </c>
      <c r="S258" s="6">
        <v>304000000</v>
      </c>
      <c r="T258" s="6">
        <v>0</v>
      </c>
      <c r="U258" s="6">
        <v>304000000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37587741.491401039</v>
      </c>
      <c r="AC258" s="6">
        <v>20164961.152490534</v>
      </c>
      <c r="AD258" s="7">
        <v>0.53647706279728669</v>
      </c>
      <c r="AE258" s="6">
        <v>7121895.0127675207</v>
      </c>
      <c r="AF258" s="6">
        <v>2360223.6205717339</v>
      </c>
      <c r="AG258" s="10" t="s">
        <v>646</v>
      </c>
      <c r="AH258" s="10" t="s">
        <v>653</v>
      </c>
      <c r="AI258" s="10" t="s">
        <v>598</v>
      </c>
      <c r="AJ258" s="10" t="s">
        <v>645</v>
      </c>
      <c r="AK258" s="10"/>
      <c r="AL258" s="10">
        <v>0</v>
      </c>
      <c r="AM258" s="10">
        <v>0</v>
      </c>
      <c r="AN258" s="10">
        <v>0</v>
      </c>
      <c r="AO258" s="10">
        <v>0</v>
      </c>
      <c r="AP258" s="10">
        <v>1</v>
      </c>
      <c r="AQ258" s="10">
        <v>60849</v>
      </c>
      <c r="AR258" s="10">
        <v>61000</v>
      </c>
      <c r="AS258" s="10">
        <v>1</v>
      </c>
      <c r="AT258" s="10">
        <v>1</v>
      </c>
      <c r="AU258" s="10">
        <v>1</v>
      </c>
      <c r="AV258" s="10" t="s">
        <v>768</v>
      </c>
      <c r="AW258" s="8" t="s">
        <v>884</v>
      </c>
      <c r="AX258" s="8">
        <v>8459</v>
      </c>
      <c r="AY258" s="10">
        <v>0</v>
      </c>
      <c r="AZ258" s="10">
        <v>0</v>
      </c>
      <c r="BA258" s="10">
        <v>0</v>
      </c>
      <c r="BB258" s="10" t="s">
        <v>814</v>
      </c>
      <c r="BC258" s="10">
        <v>0</v>
      </c>
      <c r="BD258" s="10" t="s">
        <v>814</v>
      </c>
      <c r="BE258" s="10">
        <v>0</v>
      </c>
      <c r="BF258" s="10" t="s">
        <v>814</v>
      </c>
      <c r="BG258" s="10">
        <v>2158794</v>
      </c>
      <c r="BH258" s="10" t="s">
        <v>814</v>
      </c>
      <c r="BI258" s="10">
        <v>558325</v>
      </c>
      <c r="BJ258" s="10"/>
      <c r="BK258" s="10">
        <v>0</v>
      </c>
      <c r="BL258" s="10"/>
      <c r="BM258" s="10">
        <v>0</v>
      </c>
      <c r="BN258" s="10"/>
      <c r="BO258" s="10">
        <v>0</v>
      </c>
      <c r="BP258" s="10" t="s">
        <v>814</v>
      </c>
      <c r="BQ258" s="10">
        <v>2679162</v>
      </c>
      <c r="BR258" s="10" t="s">
        <v>814</v>
      </c>
      <c r="BS258" s="10">
        <v>107596</v>
      </c>
      <c r="BT258" s="10"/>
      <c r="BU258" s="10">
        <v>0</v>
      </c>
      <c r="BV258" s="10"/>
      <c r="BW258" s="10">
        <v>0</v>
      </c>
      <c r="BX258" s="10" t="s">
        <v>814</v>
      </c>
      <c r="BY258" s="10">
        <v>763027</v>
      </c>
      <c r="BZ258" s="10" t="s">
        <v>814</v>
      </c>
      <c r="CA258" s="10">
        <v>4912458</v>
      </c>
      <c r="CB258" s="10" t="s">
        <v>814</v>
      </c>
      <c r="CC258" s="10">
        <v>0</v>
      </c>
      <c r="CD258" s="10" t="s">
        <v>814</v>
      </c>
      <c r="CE258" s="10">
        <v>4675001</v>
      </c>
      <c r="CF258" s="10" t="s">
        <v>814</v>
      </c>
      <c r="CG258" s="10">
        <v>1927982</v>
      </c>
      <c r="CH258" s="10" t="s">
        <v>814</v>
      </c>
      <c r="CI258" s="10">
        <v>343862</v>
      </c>
      <c r="CJ258" s="10" t="s">
        <v>814</v>
      </c>
      <c r="CK258" s="10">
        <v>1574958</v>
      </c>
      <c r="CL258" s="10" t="s">
        <v>814</v>
      </c>
      <c r="CM258" s="10">
        <v>1721044</v>
      </c>
      <c r="CN258" s="10" t="s">
        <v>814</v>
      </c>
      <c r="CO258" s="10">
        <v>1810732</v>
      </c>
      <c r="CP258" s="10">
        <v>1</v>
      </c>
      <c r="CQ258" s="10"/>
      <c r="CR258" s="10">
        <v>0.35318169999999999</v>
      </c>
      <c r="CS258" s="10">
        <v>0</v>
      </c>
      <c r="CT258" s="10">
        <v>0</v>
      </c>
      <c r="CU258" s="10">
        <v>0</v>
      </c>
      <c r="CV258" s="10">
        <v>0</v>
      </c>
    </row>
    <row r="259" spans="1:101" ht="14" x14ac:dyDescent="0.2">
      <c r="A259" s="28" t="s">
        <v>147</v>
      </c>
      <c r="B259" s="28" t="s">
        <v>290</v>
      </c>
      <c r="C259" s="28" t="s">
        <v>499</v>
      </c>
      <c r="D259" s="28" t="s">
        <v>550</v>
      </c>
      <c r="E259" s="28" t="s">
        <v>550</v>
      </c>
      <c r="F259" s="28">
        <v>221114</v>
      </c>
      <c r="G259" s="28" t="s">
        <v>599</v>
      </c>
      <c r="H259" s="3">
        <v>41757</v>
      </c>
      <c r="I259" s="28">
        <v>2015</v>
      </c>
      <c r="J259" s="28">
        <v>2016</v>
      </c>
      <c r="K259" s="28">
        <v>2</v>
      </c>
      <c r="L259" s="28">
        <v>0</v>
      </c>
      <c r="M259" s="28">
        <v>0</v>
      </c>
      <c r="N259" s="4">
        <v>0</v>
      </c>
      <c r="O259" s="4">
        <v>0</v>
      </c>
      <c r="P259" s="28">
        <v>2016</v>
      </c>
      <c r="Q259" s="5">
        <v>30000000</v>
      </c>
      <c r="R259" s="5">
        <v>30000000</v>
      </c>
      <c r="S259" s="6">
        <v>30000000</v>
      </c>
      <c r="T259" s="6">
        <v>0</v>
      </c>
      <c r="U259" s="6">
        <v>200000000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11552674.926475313</v>
      </c>
      <c r="AC259" s="6">
        <v>7592131.3861249993</v>
      </c>
      <c r="AD259" s="7">
        <v>0.65717519400862567</v>
      </c>
      <c r="AE259" s="6">
        <v>2329652.5544499997</v>
      </c>
      <c r="AF259" s="6">
        <v>1855066</v>
      </c>
      <c r="AG259" s="10" t="s">
        <v>646</v>
      </c>
      <c r="AH259" s="10"/>
      <c r="AI259" s="10"/>
      <c r="AJ259" s="10" t="s">
        <v>646</v>
      </c>
      <c r="AK259" s="10" t="s">
        <v>769</v>
      </c>
      <c r="AL259" s="10">
        <v>1</v>
      </c>
      <c r="AM259" s="10">
        <v>0</v>
      </c>
      <c r="AN259" s="10">
        <v>0</v>
      </c>
      <c r="AO259" s="10">
        <v>0</v>
      </c>
      <c r="AP259" s="10">
        <v>0</v>
      </c>
      <c r="AQ259" s="10">
        <v>50186.400000000001</v>
      </c>
      <c r="AR259" s="10">
        <v>50186.400000000001</v>
      </c>
      <c r="AS259" s="10"/>
      <c r="AT259" s="10"/>
      <c r="AU259" s="10"/>
      <c r="AV259" s="10"/>
      <c r="AW259" s="8" t="s">
        <v>854</v>
      </c>
      <c r="AX259" s="8">
        <v>2451</v>
      </c>
      <c r="AY259" s="10">
        <v>0</v>
      </c>
      <c r="AZ259" s="10">
        <v>0</v>
      </c>
      <c r="BA259" s="10">
        <v>1101230</v>
      </c>
      <c r="BB259" s="10"/>
      <c r="BC259" s="10">
        <v>0</v>
      </c>
      <c r="BD259" s="10" t="s">
        <v>814</v>
      </c>
      <c r="BE259" s="10">
        <v>0</v>
      </c>
      <c r="BF259" s="10" t="s">
        <v>814</v>
      </c>
      <c r="BG259" s="10">
        <v>0</v>
      </c>
      <c r="BH259" s="10" t="s">
        <v>814</v>
      </c>
      <c r="BI259" s="10">
        <v>195393</v>
      </c>
      <c r="BJ259" s="10"/>
      <c r="BK259" s="10">
        <v>0</v>
      </c>
      <c r="BL259" s="10"/>
      <c r="BM259" s="10">
        <v>0</v>
      </c>
      <c r="BN259" s="10" t="s">
        <v>814</v>
      </c>
      <c r="BO259" s="10">
        <v>3520162</v>
      </c>
      <c r="BP259" s="10" t="s">
        <v>814</v>
      </c>
      <c r="BQ259" s="10">
        <v>3590266</v>
      </c>
      <c r="BR259" s="10" t="s">
        <v>814</v>
      </c>
      <c r="BS259" s="10">
        <v>4295833</v>
      </c>
      <c r="BT259" s="10" t="s">
        <v>814</v>
      </c>
      <c r="BU259" s="10">
        <v>9269401</v>
      </c>
      <c r="BV259" s="10" t="s">
        <v>814</v>
      </c>
      <c r="BW259" s="10">
        <v>11032845</v>
      </c>
      <c r="BX259" s="10" t="s">
        <v>814</v>
      </c>
      <c r="BY259" s="10">
        <v>8359717</v>
      </c>
      <c r="BZ259" s="10" t="s">
        <v>814</v>
      </c>
      <c r="CA259" s="10">
        <v>7796341</v>
      </c>
      <c r="CB259" s="10" t="s">
        <v>814</v>
      </c>
      <c r="CC259" s="10">
        <v>7231373</v>
      </c>
      <c r="CD259" s="10" t="s">
        <v>814</v>
      </c>
      <c r="CE259" s="10">
        <v>5731897</v>
      </c>
      <c r="CF259" s="10" t="s">
        <v>814</v>
      </c>
      <c r="CG259" s="10">
        <v>4175226</v>
      </c>
      <c r="CH259" s="10" t="s">
        <v>814</v>
      </c>
      <c r="CI259" s="10">
        <v>0</v>
      </c>
      <c r="CJ259" s="10" t="s">
        <v>814</v>
      </c>
      <c r="CK259" s="10">
        <v>0</v>
      </c>
      <c r="CL259" s="10" t="s">
        <v>814</v>
      </c>
      <c r="CM259" s="10">
        <v>0</v>
      </c>
      <c r="CN259" s="10" t="s">
        <v>814</v>
      </c>
      <c r="CO259" s="10">
        <v>0</v>
      </c>
      <c r="CP259" s="10">
        <v>1</v>
      </c>
      <c r="CQ259" s="10"/>
      <c r="CR259" s="10">
        <v>0.30685099999999998</v>
      </c>
      <c r="CS259" s="10">
        <v>0</v>
      </c>
      <c r="CT259" s="10">
        <v>0</v>
      </c>
      <c r="CU259" s="10">
        <v>0</v>
      </c>
      <c r="CV259" s="10">
        <v>0</v>
      </c>
    </row>
  </sheetData>
  <mergeCells count="4">
    <mergeCell ref="A1:AF1"/>
    <mergeCell ref="AG1:AV1"/>
    <mergeCell ref="AW1:CO1"/>
    <mergeCell ref="CP1:CX1"/>
  </mergeCells>
  <pageMargins left="0.7" right="0.7" top="0.75" bottom="0.75" header="0.3" footer="0.3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/>
  </sheetViews>
  <sheetFormatPr baseColWidth="10" defaultRowHeight="15" x14ac:dyDescent="0.2"/>
  <cols>
    <col min="1" max="1" width="106.5" style="12" customWidth="1"/>
    <col min="2" max="2" width="10.75" style="12"/>
  </cols>
  <sheetData>
    <row r="1" spans="1:2" x14ac:dyDescent="0.2">
      <c r="A1" s="12" t="s">
        <v>953</v>
      </c>
    </row>
    <row r="3" spans="1:2" x14ac:dyDescent="0.2">
      <c r="A3" s="13" t="s">
        <v>928</v>
      </c>
    </row>
    <row r="4" spans="1:2" ht="17" x14ac:dyDescent="0.2">
      <c r="A4" s="14" t="s">
        <v>0</v>
      </c>
      <c r="B4" s="15" t="s">
        <v>961</v>
      </c>
    </row>
    <row r="5" spans="1:2" ht="17" x14ac:dyDescent="0.2">
      <c r="A5" s="14" t="s">
        <v>164</v>
      </c>
      <c r="B5" s="15" t="s">
        <v>961</v>
      </c>
    </row>
    <row r="6" spans="1:2" ht="17" x14ac:dyDescent="0.2">
      <c r="A6" s="14" t="s">
        <v>305</v>
      </c>
      <c r="B6" s="15" t="s">
        <v>961</v>
      </c>
    </row>
    <row r="7" spans="1:2" ht="17" x14ac:dyDescent="0.2">
      <c r="A7" s="14" t="s">
        <v>500</v>
      </c>
      <c r="B7" s="15" t="s">
        <v>961</v>
      </c>
    </row>
    <row r="8" spans="1:2" ht="17" x14ac:dyDescent="0.2">
      <c r="A8" s="14" t="s">
        <v>551</v>
      </c>
      <c r="B8" s="15" t="s">
        <v>961</v>
      </c>
    </row>
    <row r="9" spans="1:2" ht="17" x14ac:dyDescent="0.2">
      <c r="A9" s="14" t="s">
        <v>594</v>
      </c>
      <c r="B9" s="15" t="s">
        <v>961</v>
      </c>
    </row>
    <row r="10" spans="1:2" ht="17" x14ac:dyDescent="0.2">
      <c r="A10" s="16" t="s">
        <v>597</v>
      </c>
      <c r="B10" s="15" t="s">
        <v>961</v>
      </c>
    </row>
    <row r="11" spans="1:2" ht="17" x14ac:dyDescent="0.2">
      <c r="A11" s="17" t="s">
        <v>605</v>
      </c>
      <c r="B11" s="15" t="s">
        <v>961</v>
      </c>
    </row>
    <row r="12" spans="1:2" ht="17" x14ac:dyDescent="0.2">
      <c r="A12" s="14" t="s">
        <v>607</v>
      </c>
      <c r="B12" s="15" t="s">
        <v>961</v>
      </c>
    </row>
    <row r="13" spans="1:2" ht="17" x14ac:dyDescent="0.2">
      <c r="A13" s="14" t="s">
        <v>608</v>
      </c>
      <c r="B13" s="15" t="s">
        <v>961</v>
      </c>
    </row>
    <row r="14" spans="1:2" ht="17" x14ac:dyDescent="0.2">
      <c r="A14" s="14" t="s">
        <v>609</v>
      </c>
      <c r="B14" s="15" t="s">
        <v>961</v>
      </c>
    </row>
    <row r="15" spans="1:2" ht="17" x14ac:dyDescent="0.2">
      <c r="A15" s="14" t="s">
        <v>610</v>
      </c>
      <c r="B15" s="15" t="s">
        <v>961</v>
      </c>
    </row>
    <row r="16" spans="1:2" ht="17" x14ac:dyDescent="0.2">
      <c r="A16" s="14" t="s">
        <v>611</v>
      </c>
      <c r="B16" s="15" t="s">
        <v>961</v>
      </c>
    </row>
    <row r="17" spans="1:2" ht="17" x14ac:dyDescent="0.2">
      <c r="A17" s="16" t="s">
        <v>612</v>
      </c>
      <c r="B17" s="15" t="s">
        <v>961</v>
      </c>
    </row>
    <row r="18" spans="1:2" ht="17" x14ac:dyDescent="0.2">
      <c r="A18" s="16" t="s">
        <v>613</v>
      </c>
      <c r="B18" s="15" t="s">
        <v>961</v>
      </c>
    </row>
    <row r="19" spans="1:2" ht="17" x14ac:dyDescent="0.2">
      <c r="A19" s="14" t="s">
        <v>614</v>
      </c>
      <c r="B19" s="15" t="s">
        <v>961</v>
      </c>
    </row>
    <row r="20" spans="1:2" ht="17" x14ac:dyDescent="0.2">
      <c r="A20" s="16" t="s">
        <v>615</v>
      </c>
      <c r="B20" s="15" t="s">
        <v>961</v>
      </c>
    </row>
    <row r="21" spans="1:2" ht="17" x14ac:dyDescent="0.2">
      <c r="A21" s="16" t="s">
        <v>616</v>
      </c>
      <c r="B21" s="15" t="s">
        <v>961</v>
      </c>
    </row>
    <row r="22" spans="1:2" ht="17" x14ac:dyDescent="0.2">
      <c r="A22" s="18" t="s">
        <v>617</v>
      </c>
      <c r="B22" s="15" t="s">
        <v>961</v>
      </c>
    </row>
    <row r="23" spans="1:2" ht="17" x14ac:dyDescent="0.2">
      <c r="A23" s="18" t="s">
        <v>618</v>
      </c>
      <c r="B23" s="15" t="s">
        <v>961</v>
      </c>
    </row>
    <row r="24" spans="1:2" ht="17" x14ac:dyDescent="0.2">
      <c r="A24" s="18" t="s">
        <v>619</v>
      </c>
      <c r="B24" s="15" t="s">
        <v>961</v>
      </c>
    </row>
    <row r="25" spans="1:2" ht="17" x14ac:dyDescent="0.2">
      <c r="A25" s="18" t="s">
        <v>620</v>
      </c>
      <c r="B25" s="15" t="s">
        <v>961</v>
      </c>
    </row>
    <row r="26" spans="1:2" ht="17" x14ac:dyDescent="0.2">
      <c r="A26" s="18" t="s">
        <v>621</v>
      </c>
      <c r="B26" s="15" t="s">
        <v>961</v>
      </c>
    </row>
    <row r="27" spans="1:2" ht="17" x14ac:dyDescent="0.2">
      <c r="A27" s="18" t="s">
        <v>622</v>
      </c>
      <c r="B27" s="15" t="s">
        <v>961</v>
      </c>
    </row>
    <row r="28" spans="1:2" ht="17" x14ac:dyDescent="0.2">
      <c r="A28" s="18" t="s">
        <v>623</v>
      </c>
      <c r="B28" s="15" t="s">
        <v>961</v>
      </c>
    </row>
    <row r="29" spans="1:2" ht="17" x14ac:dyDescent="0.2">
      <c r="A29" s="18" t="s">
        <v>624</v>
      </c>
      <c r="B29" s="15" t="s">
        <v>961</v>
      </c>
    </row>
    <row r="30" spans="1:2" ht="30" x14ac:dyDescent="0.2">
      <c r="A30" s="18" t="s">
        <v>625</v>
      </c>
      <c r="B30" s="15" t="s">
        <v>961</v>
      </c>
    </row>
    <row r="31" spans="1:2" ht="30" x14ac:dyDescent="0.2">
      <c r="A31" s="18" t="s">
        <v>626</v>
      </c>
      <c r="B31" s="15" t="s">
        <v>961</v>
      </c>
    </row>
    <row r="32" spans="1:2" ht="30" x14ac:dyDescent="0.2">
      <c r="A32" s="18" t="s">
        <v>627</v>
      </c>
      <c r="B32" s="15" t="s">
        <v>961</v>
      </c>
    </row>
    <row r="33" spans="1:2" ht="30" x14ac:dyDescent="0.2">
      <c r="A33" s="18" t="s">
        <v>628</v>
      </c>
      <c r="B33" s="15" t="s">
        <v>961</v>
      </c>
    </row>
    <row r="34" spans="1:2" ht="17" x14ac:dyDescent="0.2">
      <c r="A34" s="18" t="s">
        <v>629</v>
      </c>
      <c r="B34" s="15" t="s">
        <v>961</v>
      </c>
    </row>
    <row r="35" spans="1:2" ht="17" x14ac:dyDescent="0.2">
      <c r="A35" s="18" t="s">
        <v>630</v>
      </c>
      <c r="B35" s="15" t="s">
        <v>961</v>
      </c>
    </row>
    <row r="36" spans="1:2" x14ac:dyDescent="0.2">
      <c r="A36" s="13" t="s">
        <v>942</v>
      </c>
    </row>
    <row r="37" spans="1:2" x14ac:dyDescent="0.2">
      <c r="A37" s="19" t="s">
        <v>632</v>
      </c>
      <c r="B37" s="12" t="s">
        <v>943</v>
      </c>
    </row>
    <row r="38" spans="1:2" x14ac:dyDescent="0.2">
      <c r="A38" s="19" t="s">
        <v>639</v>
      </c>
      <c r="B38" s="15" t="s">
        <v>957</v>
      </c>
    </row>
    <row r="39" spans="1:2" x14ac:dyDescent="0.2">
      <c r="A39" s="19" t="s">
        <v>640</v>
      </c>
      <c r="B39" s="15" t="s">
        <v>958</v>
      </c>
    </row>
    <row r="40" spans="1:2" x14ac:dyDescent="0.2">
      <c r="A40" s="19" t="s">
        <v>637</v>
      </c>
      <c r="B40" s="15" t="s">
        <v>957</v>
      </c>
    </row>
    <row r="41" spans="1:2" x14ac:dyDescent="0.2">
      <c r="A41" s="19" t="s">
        <v>638</v>
      </c>
      <c r="B41" s="15" t="s">
        <v>958</v>
      </c>
    </row>
    <row r="42" spans="1:2" x14ac:dyDescent="0.2">
      <c r="A42" s="19" t="s">
        <v>633</v>
      </c>
      <c r="B42" s="12" t="s">
        <v>944</v>
      </c>
    </row>
    <row r="43" spans="1:2" x14ac:dyDescent="0.2">
      <c r="A43" s="19" t="s">
        <v>636</v>
      </c>
      <c r="B43" s="12" t="s">
        <v>945</v>
      </c>
    </row>
    <row r="44" spans="1:2" x14ac:dyDescent="0.2">
      <c r="A44" s="19" t="s">
        <v>634</v>
      </c>
      <c r="B44" s="12" t="s">
        <v>946</v>
      </c>
    </row>
    <row r="45" spans="1:2" x14ac:dyDescent="0.2">
      <c r="A45" s="19" t="s">
        <v>643</v>
      </c>
      <c r="B45" s="12" t="s">
        <v>947</v>
      </c>
    </row>
    <row r="46" spans="1:2" x14ac:dyDescent="0.2">
      <c r="A46" s="19" t="s">
        <v>635</v>
      </c>
      <c r="B46" s="12" t="s">
        <v>948</v>
      </c>
    </row>
    <row r="47" spans="1:2" x14ac:dyDescent="0.2">
      <c r="A47" s="19" t="s">
        <v>641</v>
      </c>
      <c r="B47" s="15" t="s">
        <v>959</v>
      </c>
    </row>
    <row r="48" spans="1:2" x14ac:dyDescent="0.2">
      <c r="A48" s="19" t="s">
        <v>644</v>
      </c>
      <c r="B48" s="12" t="s">
        <v>960</v>
      </c>
    </row>
    <row r="49" spans="1:2" x14ac:dyDescent="0.2">
      <c r="A49" s="19" t="s">
        <v>917</v>
      </c>
      <c r="B49" s="12" t="s">
        <v>949</v>
      </c>
    </row>
    <row r="50" spans="1:2" x14ac:dyDescent="0.2">
      <c r="A50" s="19" t="s">
        <v>918</v>
      </c>
      <c r="B50" s="12" t="s">
        <v>950</v>
      </c>
    </row>
    <row r="51" spans="1:2" x14ac:dyDescent="0.2">
      <c r="A51" s="19" t="s">
        <v>919</v>
      </c>
      <c r="B51" s="12" t="s">
        <v>951</v>
      </c>
    </row>
    <row r="52" spans="1:2" x14ac:dyDescent="0.2">
      <c r="A52" s="20" t="s">
        <v>916</v>
      </c>
    </row>
    <row r="53" spans="1:2" x14ac:dyDescent="0.2">
      <c r="A53" s="19" t="s">
        <v>770</v>
      </c>
      <c r="B53" s="12" t="s">
        <v>934</v>
      </c>
    </row>
    <row r="54" spans="1:2" x14ac:dyDescent="0.2">
      <c r="A54" s="19" t="s">
        <v>906</v>
      </c>
      <c r="B54" s="12" t="s">
        <v>935</v>
      </c>
    </row>
    <row r="55" spans="1:2" x14ac:dyDescent="0.2">
      <c r="A55" s="14" t="s">
        <v>771</v>
      </c>
      <c r="B55" s="12" t="s">
        <v>936</v>
      </c>
    </row>
    <row r="56" spans="1:2" x14ac:dyDescent="0.2">
      <c r="A56" s="14" t="s">
        <v>772</v>
      </c>
      <c r="B56" s="12" t="s">
        <v>952</v>
      </c>
    </row>
    <row r="57" spans="1:2" x14ac:dyDescent="0.2">
      <c r="A57" s="14" t="s">
        <v>773</v>
      </c>
      <c r="B57" s="12" t="s">
        <v>954</v>
      </c>
    </row>
    <row r="58" spans="1:2" x14ac:dyDescent="0.2">
      <c r="A58" s="14" t="s">
        <v>774</v>
      </c>
      <c r="B58" s="12" t="s">
        <v>937</v>
      </c>
    </row>
    <row r="59" spans="1:2" x14ac:dyDescent="0.2">
      <c r="A59" s="14" t="s">
        <v>775</v>
      </c>
      <c r="B59" s="12" t="s">
        <v>955</v>
      </c>
    </row>
    <row r="60" spans="1:2" x14ac:dyDescent="0.2">
      <c r="A60" s="14" t="s">
        <v>776</v>
      </c>
      <c r="B60" s="12" t="s">
        <v>956</v>
      </c>
    </row>
    <row r="61" spans="1:2" x14ac:dyDescent="0.2">
      <c r="A61" s="14" t="s">
        <v>777</v>
      </c>
      <c r="B61" s="12" t="s">
        <v>955</v>
      </c>
    </row>
    <row r="62" spans="1:2" x14ac:dyDescent="0.2">
      <c r="A62" s="14" t="s">
        <v>778</v>
      </c>
      <c r="B62" s="12" t="s">
        <v>956</v>
      </c>
    </row>
    <row r="63" spans="1:2" x14ac:dyDescent="0.2">
      <c r="A63" s="14" t="s">
        <v>779</v>
      </c>
      <c r="B63" s="12" t="s">
        <v>955</v>
      </c>
    </row>
    <row r="64" spans="1:2" x14ac:dyDescent="0.2">
      <c r="A64" s="14" t="s">
        <v>780</v>
      </c>
      <c r="B64" s="12" t="s">
        <v>956</v>
      </c>
    </row>
    <row r="65" spans="1:2" x14ac:dyDescent="0.2">
      <c r="A65" s="14" t="s">
        <v>781</v>
      </c>
      <c r="B65" s="12" t="s">
        <v>955</v>
      </c>
    </row>
    <row r="66" spans="1:2" x14ac:dyDescent="0.2">
      <c r="A66" s="14" t="s">
        <v>782</v>
      </c>
      <c r="B66" s="12" t="s">
        <v>956</v>
      </c>
    </row>
    <row r="67" spans="1:2" x14ac:dyDescent="0.2">
      <c r="A67" s="14" t="s">
        <v>783</v>
      </c>
      <c r="B67" s="12" t="s">
        <v>955</v>
      </c>
    </row>
    <row r="68" spans="1:2" x14ac:dyDescent="0.2">
      <c r="A68" s="14" t="s">
        <v>784</v>
      </c>
      <c r="B68" s="12" t="s">
        <v>956</v>
      </c>
    </row>
    <row r="69" spans="1:2" x14ac:dyDescent="0.2">
      <c r="A69" s="14" t="s">
        <v>785</v>
      </c>
      <c r="B69" s="12" t="s">
        <v>955</v>
      </c>
    </row>
    <row r="70" spans="1:2" x14ac:dyDescent="0.2">
      <c r="A70" s="14" t="s">
        <v>786</v>
      </c>
      <c r="B70" s="12" t="s">
        <v>956</v>
      </c>
    </row>
    <row r="71" spans="1:2" x14ac:dyDescent="0.2">
      <c r="A71" s="14" t="s">
        <v>787</v>
      </c>
      <c r="B71" s="12" t="s">
        <v>955</v>
      </c>
    </row>
    <row r="72" spans="1:2" x14ac:dyDescent="0.2">
      <c r="A72" s="14" t="s">
        <v>788</v>
      </c>
      <c r="B72" s="12" t="s">
        <v>956</v>
      </c>
    </row>
    <row r="73" spans="1:2" x14ac:dyDescent="0.2">
      <c r="A73" s="14" t="s">
        <v>789</v>
      </c>
      <c r="B73" s="12" t="s">
        <v>955</v>
      </c>
    </row>
    <row r="74" spans="1:2" x14ac:dyDescent="0.2">
      <c r="A74" s="14" t="s">
        <v>790</v>
      </c>
      <c r="B74" s="12" t="s">
        <v>956</v>
      </c>
    </row>
    <row r="75" spans="1:2" x14ac:dyDescent="0.2">
      <c r="A75" s="14" t="s">
        <v>791</v>
      </c>
      <c r="B75" s="12" t="s">
        <v>955</v>
      </c>
    </row>
    <row r="76" spans="1:2" x14ac:dyDescent="0.2">
      <c r="A76" s="14" t="s">
        <v>792</v>
      </c>
      <c r="B76" s="12" t="s">
        <v>956</v>
      </c>
    </row>
    <row r="77" spans="1:2" x14ac:dyDescent="0.2">
      <c r="A77" s="14" t="s">
        <v>793</v>
      </c>
      <c r="B77" s="12" t="s">
        <v>955</v>
      </c>
    </row>
    <row r="78" spans="1:2" x14ac:dyDescent="0.2">
      <c r="A78" s="14" t="s">
        <v>794</v>
      </c>
      <c r="B78" s="12" t="s">
        <v>956</v>
      </c>
    </row>
    <row r="79" spans="1:2" x14ac:dyDescent="0.2">
      <c r="A79" s="14" t="s">
        <v>795</v>
      </c>
      <c r="B79" s="12" t="s">
        <v>955</v>
      </c>
    </row>
    <row r="80" spans="1:2" x14ac:dyDescent="0.2">
      <c r="A80" s="14" t="s">
        <v>796</v>
      </c>
      <c r="B80" s="12" t="s">
        <v>956</v>
      </c>
    </row>
    <row r="81" spans="1:2" x14ac:dyDescent="0.2">
      <c r="A81" s="14" t="s">
        <v>797</v>
      </c>
      <c r="B81" s="12" t="s">
        <v>955</v>
      </c>
    </row>
    <row r="82" spans="1:2" x14ac:dyDescent="0.2">
      <c r="A82" s="14" t="s">
        <v>798</v>
      </c>
      <c r="B82" s="12" t="s">
        <v>956</v>
      </c>
    </row>
    <row r="83" spans="1:2" x14ac:dyDescent="0.2">
      <c r="A83" s="14" t="s">
        <v>799</v>
      </c>
      <c r="B83" s="12" t="s">
        <v>955</v>
      </c>
    </row>
    <row r="84" spans="1:2" x14ac:dyDescent="0.2">
      <c r="A84" s="14" t="s">
        <v>800</v>
      </c>
      <c r="B84" s="12" t="s">
        <v>956</v>
      </c>
    </row>
    <row r="85" spans="1:2" x14ac:dyDescent="0.2">
      <c r="A85" s="14" t="s">
        <v>801</v>
      </c>
      <c r="B85" s="12" t="s">
        <v>955</v>
      </c>
    </row>
    <row r="86" spans="1:2" x14ac:dyDescent="0.2">
      <c r="A86" s="14" t="s">
        <v>802</v>
      </c>
      <c r="B86" s="12" t="s">
        <v>956</v>
      </c>
    </row>
    <row r="87" spans="1:2" x14ac:dyDescent="0.2">
      <c r="A87" s="14" t="s">
        <v>803</v>
      </c>
      <c r="B87" s="12" t="s">
        <v>955</v>
      </c>
    </row>
    <row r="88" spans="1:2" x14ac:dyDescent="0.2">
      <c r="A88" s="14" t="s">
        <v>804</v>
      </c>
      <c r="B88" s="12" t="s">
        <v>956</v>
      </c>
    </row>
    <row r="89" spans="1:2" x14ac:dyDescent="0.2">
      <c r="A89" s="14" t="s">
        <v>805</v>
      </c>
      <c r="B89" s="12" t="s">
        <v>955</v>
      </c>
    </row>
    <row r="90" spans="1:2" x14ac:dyDescent="0.2">
      <c r="A90" s="14" t="s">
        <v>806</v>
      </c>
      <c r="B90" s="12" t="s">
        <v>956</v>
      </c>
    </row>
    <row r="91" spans="1:2" x14ac:dyDescent="0.2">
      <c r="A91" s="14" t="s">
        <v>807</v>
      </c>
      <c r="B91" s="12" t="s">
        <v>955</v>
      </c>
    </row>
    <row r="92" spans="1:2" x14ac:dyDescent="0.2">
      <c r="A92" s="14" t="s">
        <v>808</v>
      </c>
      <c r="B92" s="12" t="s">
        <v>956</v>
      </c>
    </row>
    <row r="93" spans="1:2" x14ac:dyDescent="0.2">
      <c r="A93" s="14" t="s">
        <v>809</v>
      </c>
      <c r="B93" s="12" t="s">
        <v>955</v>
      </c>
    </row>
    <row r="94" spans="1:2" x14ac:dyDescent="0.2">
      <c r="A94" s="14" t="s">
        <v>810</v>
      </c>
      <c r="B94" s="12" t="s">
        <v>956</v>
      </c>
    </row>
    <row r="95" spans="1:2" x14ac:dyDescent="0.2">
      <c r="A95" s="14" t="s">
        <v>811</v>
      </c>
      <c r="B95" s="12" t="s">
        <v>955</v>
      </c>
    </row>
    <row r="96" spans="1:2" x14ac:dyDescent="0.2">
      <c r="A96" s="14" t="s">
        <v>812</v>
      </c>
      <c r="B96" s="12" t="s">
        <v>956</v>
      </c>
    </row>
    <row r="97" spans="1:2" x14ac:dyDescent="0.2">
      <c r="A97" s="14" t="s">
        <v>813</v>
      </c>
      <c r="B97" s="12" t="s">
        <v>955</v>
      </c>
    </row>
    <row r="98" spans="1:2" x14ac:dyDescent="0.2">
      <c r="A98" s="21" t="s">
        <v>927</v>
      </c>
    </row>
    <row r="99" spans="1:2" x14ac:dyDescent="0.2">
      <c r="A99" s="12" t="s">
        <v>921</v>
      </c>
      <c r="B99" s="12" t="s">
        <v>933</v>
      </c>
    </row>
    <row r="100" spans="1:2" x14ac:dyDescent="0.2">
      <c r="A100" s="19" t="s">
        <v>920</v>
      </c>
      <c r="B100" s="12" t="s">
        <v>932</v>
      </c>
    </row>
    <row r="101" spans="1:2" x14ac:dyDescent="0.2">
      <c r="A101" s="12" t="s">
        <v>922</v>
      </c>
      <c r="B101" s="12" t="s">
        <v>931</v>
      </c>
    </row>
    <row r="102" spans="1:2" x14ac:dyDescent="0.2">
      <c r="A102" s="12" t="s">
        <v>923</v>
      </c>
      <c r="B102" s="12" t="s">
        <v>938</v>
      </c>
    </row>
    <row r="103" spans="1:2" x14ac:dyDescent="0.2">
      <c r="A103" s="12" t="s">
        <v>924</v>
      </c>
      <c r="B103" s="12" t="s">
        <v>939</v>
      </c>
    </row>
    <row r="104" spans="1:2" x14ac:dyDescent="0.2">
      <c r="A104" s="12" t="s">
        <v>925</v>
      </c>
      <c r="B104" s="12" t="s">
        <v>940</v>
      </c>
    </row>
    <row r="105" spans="1:2" x14ac:dyDescent="0.2">
      <c r="A105" s="12" t="s">
        <v>926</v>
      </c>
      <c r="B105" s="12" t="s">
        <v>941</v>
      </c>
    </row>
    <row r="106" spans="1:2" x14ac:dyDescent="0.2">
      <c r="A106" s="12" t="s">
        <v>929</v>
      </c>
      <c r="B106" s="12" t="s">
        <v>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Codebook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</dc:creator>
  <cp:lastModifiedBy>Microsoft Office User</cp:lastModifiedBy>
  <dcterms:created xsi:type="dcterms:W3CDTF">2016-10-08T02:44:12Z</dcterms:created>
  <dcterms:modified xsi:type="dcterms:W3CDTF">2017-03-15T19:09:28Z</dcterms:modified>
</cp:coreProperties>
</file>